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345" windowHeight="4635" tabRatio="726" activeTab="5"/>
  </bookViews>
  <sheets>
    <sheet name="LISTA STARTOWA" sheetId="1" r:id="rId1"/>
    <sheet name="T1" sheetId="67" r:id="rId2"/>
    <sheet name="T2" sheetId="76" r:id="rId3"/>
    <sheet name="T3" sheetId="77" r:id="rId4"/>
    <sheet name="Sport" sheetId="92" r:id="rId5"/>
    <sheet name="omega" sheetId="94" r:id="rId6"/>
    <sheet name="Laser" sheetId="93" r:id="rId7"/>
    <sheet name="nowa formuła" sheetId="88" r:id="rId8"/>
    <sheet name="pomiar żagla NOWY" sheetId="89" r:id="rId9"/>
    <sheet name="formuła pom." sheetId="87" r:id="rId10"/>
  </sheets>
  <definedNames>
    <definedName name="_xlnm._FilterDatabase" localSheetId="6" hidden="1">Laser!$A$3:$M$4</definedName>
    <definedName name="_xlnm._FilterDatabase" localSheetId="0" hidden="1">'LISTA STARTOWA'!$A$3:$N$39</definedName>
    <definedName name="_xlnm._FilterDatabase" localSheetId="4" hidden="1">Sport!$A$3:$M$4</definedName>
    <definedName name="_xlnm._FilterDatabase" localSheetId="1" hidden="1">'T1'!$A$3:$M$4</definedName>
    <definedName name="_xlnm._FilterDatabase" localSheetId="2" hidden="1">'T2'!$A$3:$M$4</definedName>
    <definedName name="_xlnm._FilterDatabase" localSheetId="3" hidden="1">'T3'!$A$3:$M$4</definedName>
    <definedName name="LINIAMETY">#REF!</definedName>
    <definedName name="LINIAMETY_15">#N/A</definedName>
    <definedName name="LINIAMETY_17">#REF!</definedName>
    <definedName name="LINIAMETY_2">#REF!</definedName>
    <definedName name="_xlnm.Print_Area" localSheetId="6">Laser!$A$1:$N$12</definedName>
    <definedName name="_xlnm.Print_Area" localSheetId="0">'LISTA STARTOWA'!$A$1:$M$42</definedName>
    <definedName name="_xlnm.Print_Area" localSheetId="5">omega!$A$1:$N$12</definedName>
    <definedName name="_xlnm.Print_Area" localSheetId="4">Sport!$A$1:$M$12</definedName>
    <definedName name="_xlnm.Print_Area" localSheetId="1">'T1'!$A$1:$N$14</definedName>
    <definedName name="_xlnm.Print_Area" localSheetId="2">'T2'!$A$1:$M$17</definedName>
    <definedName name="_xlnm.Print_Area" localSheetId="3">'T3'!$A$1:$M$12</definedName>
  </definedNames>
  <calcPr calcId="124519"/>
</workbook>
</file>

<file path=xl/calcChain.xml><?xml version="1.0" encoding="utf-8"?>
<calcChain xmlns="http://schemas.openxmlformats.org/spreadsheetml/2006/main">
  <c r="M8" i="76"/>
  <c r="M9"/>
  <c r="M7"/>
  <c r="M6"/>
  <c r="M5"/>
  <c r="M5" i="77"/>
  <c r="M6"/>
  <c r="M7"/>
  <c r="M11" i="67"/>
  <c r="M10"/>
  <c r="M10" i="76"/>
  <c r="M9" i="67"/>
  <c r="M7"/>
  <c r="M5"/>
  <c r="M6"/>
  <c r="M11" i="76" l="1"/>
  <c r="M12"/>
  <c r="M13"/>
  <c r="M8" i="67" l="1"/>
  <c r="M7" i="93"/>
  <c r="M6"/>
  <c r="M5"/>
  <c r="M6" i="92"/>
  <c r="M9" i="77"/>
  <c r="M8" i="92"/>
  <c r="M7"/>
  <c r="M5"/>
  <c r="M8" i="77"/>
  <c r="M7" i="94"/>
  <c r="M6"/>
  <c r="M5"/>
  <c r="F12" i="88"/>
  <c r="K9" i="89"/>
  <c r="O9" s="1"/>
  <c r="N9"/>
  <c r="U9"/>
  <c r="V9"/>
  <c r="K10"/>
  <c r="N10"/>
  <c r="O10"/>
  <c r="U10"/>
  <c r="V10"/>
  <c r="K11"/>
  <c r="N11"/>
  <c r="U11"/>
  <c r="V11"/>
  <c r="K12"/>
  <c r="N12"/>
  <c r="O12" s="1"/>
  <c r="U12"/>
  <c r="V12"/>
  <c r="K13"/>
  <c r="O13" s="1"/>
  <c r="N13"/>
  <c r="U13"/>
  <c r="V13"/>
  <c r="K14"/>
  <c r="O14" s="1"/>
  <c r="N14"/>
  <c r="U14"/>
  <c r="V14"/>
  <c r="K15"/>
  <c r="N15"/>
  <c r="U15"/>
  <c r="V15"/>
  <c r="K16"/>
  <c r="O16" s="1"/>
  <c r="N16"/>
  <c r="U16"/>
  <c r="V16"/>
  <c r="K17"/>
  <c r="N17"/>
  <c r="O17"/>
  <c r="U17"/>
  <c r="V17"/>
  <c r="O18"/>
  <c r="U18"/>
  <c r="V18"/>
  <c r="O19"/>
  <c r="U19"/>
  <c r="V19"/>
  <c r="K20"/>
  <c r="O20" s="1"/>
  <c r="N20"/>
  <c r="U20"/>
  <c r="V20"/>
  <c r="N21"/>
  <c r="O21"/>
  <c r="U21"/>
  <c r="V21"/>
  <c r="K22"/>
  <c r="N22"/>
  <c r="O22"/>
  <c r="U22"/>
  <c r="V22"/>
  <c r="K23"/>
  <c r="O23"/>
  <c r="N23"/>
  <c r="U23"/>
  <c r="V23"/>
  <c r="K24"/>
  <c r="N24"/>
  <c r="U24"/>
  <c r="V24"/>
  <c r="K25"/>
  <c r="O25" s="1"/>
  <c r="N25"/>
  <c r="U25"/>
  <c r="V25"/>
  <c r="K26"/>
  <c r="N26"/>
  <c r="O26"/>
  <c r="U26"/>
  <c r="V26"/>
  <c r="K27"/>
  <c r="N27"/>
  <c r="O27"/>
  <c r="U27"/>
  <c r="V27"/>
  <c r="K28"/>
  <c r="N28"/>
  <c r="O28" s="1"/>
  <c r="U28"/>
  <c r="V28"/>
  <c r="K29"/>
  <c r="O29" s="1"/>
  <c r="N29"/>
  <c r="U29"/>
  <c r="V29"/>
  <c r="K30"/>
  <c r="O30" s="1"/>
  <c r="N30"/>
  <c r="U30"/>
  <c r="V30"/>
  <c r="K31"/>
  <c r="N31"/>
  <c r="O31"/>
  <c r="U31"/>
  <c r="V31"/>
  <c r="K32"/>
  <c r="N32"/>
  <c r="U32"/>
  <c r="V32"/>
  <c r="K33"/>
  <c r="N33"/>
  <c r="O33" s="1"/>
  <c r="U33"/>
  <c r="V33"/>
  <c r="K34"/>
  <c r="O34" s="1"/>
  <c r="N34"/>
  <c r="U34"/>
  <c r="V34"/>
  <c r="K35"/>
  <c r="O35" s="1"/>
  <c r="N35"/>
  <c r="U35"/>
  <c r="V35"/>
  <c r="K36"/>
  <c r="N36"/>
  <c r="U36"/>
  <c r="V36"/>
  <c r="K37"/>
  <c r="O37" s="1"/>
  <c r="N37"/>
  <c r="U37"/>
  <c r="V37"/>
  <c r="K38"/>
  <c r="N38"/>
  <c r="O38"/>
  <c r="U38"/>
  <c r="V38"/>
  <c r="K39"/>
  <c r="O39" s="1"/>
  <c r="N39"/>
  <c r="U39"/>
  <c r="V39"/>
  <c r="K40"/>
  <c r="N40"/>
  <c r="U40"/>
  <c r="V40"/>
  <c r="K41"/>
  <c r="O41"/>
  <c r="N41"/>
  <c r="U41"/>
  <c r="V41"/>
  <c r="K42"/>
  <c r="N42"/>
  <c r="O42"/>
  <c r="U42"/>
  <c r="V42"/>
  <c r="K43"/>
  <c r="N43"/>
  <c r="O43"/>
  <c r="U43"/>
  <c r="V43"/>
  <c r="K44"/>
  <c r="N44"/>
  <c r="U44"/>
  <c r="V44"/>
  <c r="K45"/>
  <c r="O45"/>
  <c r="N45"/>
  <c r="U45"/>
  <c r="V45"/>
  <c r="K46"/>
  <c r="O46"/>
  <c r="N46"/>
  <c r="U46"/>
  <c r="V46"/>
  <c r="K47"/>
  <c r="N47"/>
  <c r="O47"/>
  <c r="U47"/>
  <c r="V47"/>
  <c r="K48"/>
  <c r="N48"/>
  <c r="U48"/>
  <c r="V48"/>
  <c r="K49"/>
  <c r="O49"/>
  <c r="N49"/>
  <c r="U49"/>
  <c r="V49"/>
  <c r="K50"/>
  <c r="O50"/>
  <c r="N50"/>
  <c r="U50"/>
  <c r="V50"/>
  <c r="K51"/>
  <c r="O51" s="1"/>
  <c r="N51"/>
  <c r="U51"/>
  <c r="V51"/>
  <c r="K52"/>
  <c r="N52"/>
  <c r="U52"/>
  <c r="V52"/>
  <c r="K53"/>
  <c r="O53" s="1"/>
  <c r="N53"/>
  <c r="U53"/>
  <c r="V53"/>
  <c r="K54"/>
  <c r="O54" s="1"/>
  <c r="N54"/>
  <c r="U54"/>
  <c r="V54"/>
  <c r="K55"/>
  <c r="O55"/>
  <c r="N55"/>
  <c r="U55"/>
  <c r="V55"/>
  <c r="K56"/>
  <c r="N56"/>
  <c r="U56"/>
  <c r="V56"/>
  <c r="K57"/>
  <c r="O57" s="1"/>
  <c r="N57"/>
  <c r="U57"/>
  <c r="V57"/>
  <c r="K58"/>
  <c r="N58"/>
  <c r="O58"/>
  <c r="U58"/>
  <c r="V58"/>
  <c r="F9" i="88"/>
  <c r="G9"/>
  <c r="I9" s="1"/>
  <c r="J9" s="1"/>
  <c r="T9"/>
  <c r="F10"/>
  <c r="G10"/>
  <c r="I10"/>
  <c r="T10"/>
  <c r="F11"/>
  <c r="G11"/>
  <c r="I11" s="1"/>
  <c r="J11" s="1"/>
  <c r="K11" s="1"/>
  <c r="U11" s="1"/>
  <c r="T11"/>
  <c r="G12"/>
  <c r="I12"/>
  <c r="T12"/>
  <c r="F13"/>
  <c r="G13"/>
  <c r="I13" s="1"/>
  <c r="J13" s="1"/>
  <c r="T13"/>
  <c r="F14"/>
  <c r="G14"/>
  <c r="I14"/>
  <c r="J14"/>
  <c r="T14"/>
  <c r="F15"/>
  <c r="G15"/>
  <c r="I15" s="1"/>
  <c r="T15"/>
  <c r="F16"/>
  <c r="G16"/>
  <c r="I16"/>
  <c r="J16" s="1"/>
  <c r="T16"/>
  <c r="F17"/>
  <c r="G17"/>
  <c r="I17" s="1"/>
  <c r="J17" s="1"/>
  <c r="T17"/>
  <c r="F18"/>
  <c r="G18"/>
  <c r="I18" s="1"/>
  <c r="T18"/>
  <c r="F19"/>
  <c r="G19"/>
  <c r="I19"/>
  <c r="T19"/>
  <c r="G20"/>
  <c r="I20"/>
  <c r="K20" s="1"/>
  <c r="U20" s="1"/>
  <c r="T20"/>
  <c r="G21"/>
  <c r="I21"/>
  <c r="T21"/>
  <c r="G22"/>
  <c r="I22"/>
  <c r="T22"/>
  <c r="F23"/>
  <c r="G23"/>
  <c r="I23" s="1"/>
  <c r="T23"/>
  <c r="F24"/>
  <c r="K24" s="1"/>
  <c r="U24" s="1"/>
  <c r="G24"/>
  <c r="I24"/>
  <c r="T24"/>
  <c r="F25"/>
  <c r="G25"/>
  <c r="I25" s="1"/>
  <c r="T25"/>
  <c r="F26"/>
  <c r="G26"/>
  <c r="I26" s="1"/>
  <c r="J26" s="1"/>
  <c r="T26"/>
  <c r="F27"/>
  <c r="G27"/>
  <c r="I27" s="1"/>
  <c r="J27" s="1"/>
  <c r="T27"/>
  <c r="F28"/>
  <c r="G28"/>
  <c r="I28" s="1"/>
  <c r="J28" s="1"/>
  <c r="T28"/>
  <c r="F29"/>
  <c r="G29"/>
  <c r="I29" s="1"/>
  <c r="J29" s="1"/>
  <c r="T29"/>
  <c r="F30"/>
  <c r="K30" s="1"/>
  <c r="G30"/>
  <c r="I30" s="1"/>
  <c r="J30" s="1"/>
  <c r="T30"/>
  <c r="F31"/>
  <c r="G31"/>
  <c r="I31" s="1"/>
  <c r="T31"/>
  <c r="F32"/>
  <c r="G32"/>
  <c r="I32" s="1"/>
  <c r="T32"/>
  <c r="F33"/>
  <c r="G33"/>
  <c r="I33" s="1"/>
  <c r="J33" s="1"/>
  <c r="T33"/>
  <c r="F34"/>
  <c r="G34"/>
  <c r="I34" s="1"/>
  <c r="T34"/>
  <c r="F35"/>
  <c r="G35"/>
  <c r="I35" s="1"/>
  <c r="T35"/>
  <c r="F36"/>
  <c r="G36"/>
  <c r="I36" s="1"/>
  <c r="J36" s="1"/>
  <c r="T36"/>
  <c r="F37"/>
  <c r="G37"/>
  <c r="I37" s="1"/>
  <c r="J37" s="1"/>
  <c r="T37"/>
  <c r="F38"/>
  <c r="G38"/>
  <c r="I38" s="1"/>
  <c r="T38"/>
  <c r="F39"/>
  <c r="G39"/>
  <c r="I39" s="1"/>
  <c r="T39"/>
  <c r="K6" i="87"/>
  <c r="T6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H7"/>
  <c r="K7"/>
  <c r="T7"/>
  <c r="H8"/>
  <c r="K8"/>
  <c r="T8"/>
  <c r="H9"/>
  <c r="K9"/>
  <c r="L9" s="1"/>
  <c r="T9"/>
  <c r="H10"/>
  <c r="K10"/>
  <c r="T10"/>
  <c r="H11"/>
  <c r="M11" s="1"/>
  <c r="U11" s="1"/>
  <c r="K11"/>
  <c r="L11" s="1"/>
  <c r="T11"/>
  <c r="H12"/>
  <c r="K12"/>
  <c r="T12"/>
  <c r="K13"/>
  <c r="T13"/>
  <c r="H14"/>
  <c r="K14"/>
  <c r="T14"/>
  <c r="U14" s="1"/>
  <c r="L15"/>
  <c r="M15" s="1"/>
  <c r="U15" s="1"/>
  <c r="T15"/>
  <c r="H16"/>
  <c r="K16"/>
  <c r="T16"/>
  <c r="H17"/>
  <c r="K17"/>
  <c r="T17"/>
  <c r="H18"/>
  <c r="K18"/>
  <c r="T18"/>
  <c r="H19"/>
  <c r="K19"/>
  <c r="L19" s="1"/>
  <c r="T19"/>
  <c r="K20"/>
  <c r="T20"/>
  <c r="H21"/>
  <c r="K21"/>
  <c r="T21"/>
  <c r="H22"/>
  <c r="K22"/>
  <c r="T22"/>
  <c r="H23"/>
  <c r="K23"/>
  <c r="L23" s="1"/>
  <c r="M23" s="1"/>
  <c r="U23" s="1"/>
  <c r="T23"/>
  <c r="H24"/>
  <c r="M24" s="1"/>
  <c r="U24" s="1"/>
  <c r="K24"/>
  <c r="T24"/>
  <c r="H25"/>
  <c r="K25"/>
  <c r="L25"/>
  <c r="T25"/>
  <c r="H26"/>
  <c r="K26"/>
  <c r="T26"/>
  <c r="H27"/>
  <c r="K27"/>
  <c r="L27" s="1"/>
  <c r="T27"/>
  <c r="H28"/>
  <c r="K28"/>
  <c r="L28"/>
  <c r="T28"/>
  <c r="H29"/>
  <c r="K29"/>
  <c r="T29"/>
  <c r="H30"/>
  <c r="K30"/>
  <c r="L30" s="1"/>
  <c r="T30"/>
  <c r="H31"/>
  <c r="K31"/>
  <c r="T31"/>
  <c r="H32"/>
  <c r="K32"/>
  <c r="T32"/>
  <c r="H33"/>
  <c r="M33" s="1"/>
  <c r="U33" s="1"/>
  <c r="K33"/>
  <c r="L33"/>
  <c r="T33"/>
  <c r="H34"/>
  <c r="K34"/>
  <c r="L34" s="1"/>
  <c r="T34"/>
  <c r="K35"/>
  <c r="T35"/>
  <c r="H36"/>
  <c r="M36" s="1"/>
  <c r="U36" s="1"/>
  <c r="K36"/>
  <c r="L36"/>
  <c r="T36"/>
  <c r="H37"/>
  <c r="K37"/>
  <c r="T37"/>
  <c r="H38"/>
  <c r="K38"/>
  <c r="L38"/>
  <c r="M38" s="1"/>
  <c r="U38" s="1"/>
  <c r="T38"/>
  <c r="H39"/>
  <c r="K39"/>
  <c r="L39" s="1"/>
  <c r="M39" s="1"/>
  <c r="U39" s="1"/>
  <c r="T39"/>
  <c r="H40"/>
  <c r="K40"/>
  <c r="L40"/>
  <c r="M40" s="1"/>
  <c r="U40" s="1"/>
  <c r="T40"/>
  <c r="H41"/>
  <c r="K41"/>
  <c r="T41"/>
  <c r="H42"/>
  <c r="K42"/>
  <c r="T42"/>
  <c r="H43"/>
  <c r="K43"/>
  <c r="T43"/>
  <c r="H44"/>
  <c r="K44"/>
  <c r="L44" s="1"/>
  <c r="T44"/>
  <c r="H45"/>
  <c r="K45"/>
  <c r="T45"/>
  <c r="H46"/>
  <c r="K46"/>
  <c r="T46"/>
  <c r="K47"/>
  <c r="L47" s="1"/>
  <c r="T47"/>
  <c r="H48"/>
  <c r="K48"/>
  <c r="L48"/>
  <c r="T48"/>
  <c r="H49"/>
  <c r="K49"/>
  <c r="T49"/>
  <c r="H50"/>
  <c r="M50" s="1"/>
  <c r="U50" s="1"/>
  <c r="K50"/>
  <c r="L50"/>
  <c r="T50"/>
  <c r="H51"/>
  <c r="K51"/>
  <c r="T51"/>
  <c r="H52"/>
  <c r="K52"/>
  <c r="L52" s="1"/>
  <c r="T52"/>
  <c r="H53"/>
  <c r="M53" s="1"/>
  <c r="U53" s="1"/>
  <c r="K53"/>
  <c r="L53" s="1"/>
  <c r="T53"/>
  <c r="H54"/>
  <c r="K54"/>
  <c r="T54"/>
  <c r="H55"/>
  <c r="K55"/>
  <c r="L55" s="1"/>
  <c r="M55"/>
  <c r="U55" s="1"/>
  <c r="T55"/>
  <c r="H56"/>
  <c r="K56"/>
  <c r="M56" s="1"/>
  <c r="L56"/>
  <c r="T56"/>
  <c r="H57"/>
  <c r="K57"/>
  <c r="L57" s="1"/>
  <c r="M57" s="1"/>
  <c r="T57"/>
  <c r="H58"/>
  <c r="K58"/>
  <c r="L58" s="1"/>
  <c r="T58"/>
  <c r="H59"/>
  <c r="K59"/>
  <c r="L59" s="1"/>
  <c r="T59"/>
  <c r="H60"/>
  <c r="M60" s="1"/>
  <c r="U60" s="1"/>
  <c r="K60"/>
  <c r="L60"/>
  <c r="T60"/>
  <c r="H61"/>
  <c r="K61"/>
  <c r="L61"/>
  <c r="T61"/>
  <c r="H62"/>
  <c r="K62"/>
  <c r="L62" s="1"/>
  <c r="M62" s="1"/>
  <c r="U62" s="1"/>
  <c r="T62"/>
  <c r="H63"/>
  <c r="K63"/>
  <c r="T63"/>
  <c r="H64"/>
  <c r="K64"/>
  <c r="L64" s="1"/>
  <c r="T64"/>
  <c r="H65"/>
  <c r="M65" s="1"/>
  <c r="U65" s="1"/>
  <c r="K65"/>
  <c r="L65" s="1"/>
  <c r="T65"/>
  <c r="H66"/>
  <c r="K66"/>
  <c r="L66" s="1"/>
  <c r="T66"/>
  <c r="H67"/>
  <c r="K67"/>
  <c r="T67"/>
  <c r="H68"/>
  <c r="K68"/>
  <c r="T68"/>
  <c r="H69"/>
  <c r="M69" s="1"/>
  <c r="U69" s="1"/>
  <c r="K69"/>
  <c r="L69" s="1"/>
  <c r="T69"/>
  <c r="H70"/>
  <c r="K70"/>
  <c r="L70"/>
  <c r="T70"/>
  <c r="H71"/>
  <c r="K71"/>
  <c r="L71" s="1"/>
  <c r="T71"/>
  <c r="H72"/>
  <c r="K72"/>
  <c r="L72" s="1"/>
  <c r="T72"/>
  <c r="H73"/>
  <c r="K73"/>
  <c r="L73"/>
  <c r="M73" s="1"/>
  <c r="U73" s="1"/>
  <c r="T73"/>
  <c r="H74"/>
  <c r="K74"/>
  <c r="L74"/>
  <c r="T74"/>
  <c r="H75"/>
  <c r="K75"/>
  <c r="T75"/>
  <c r="H76"/>
  <c r="K76"/>
  <c r="L76" s="1"/>
  <c r="M76" s="1"/>
  <c r="T76"/>
  <c r="H77"/>
  <c r="M77" s="1"/>
  <c r="U77" s="1"/>
  <c r="K77"/>
  <c r="L77" s="1"/>
  <c r="T77"/>
  <c r="H78"/>
  <c r="K78"/>
  <c r="M78" s="1"/>
  <c r="U78" s="1"/>
  <c r="L78"/>
  <c r="T78"/>
  <c r="H79"/>
  <c r="K79"/>
  <c r="L79" s="1"/>
  <c r="T79"/>
  <c r="H80"/>
  <c r="K80"/>
  <c r="L80" s="1"/>
  <c r="T80"/>
  <c r="H81"/>
  <c r="M81" s="1"/>
  <c r="U81" s="1"/>
  <c r="K81"/>
  <c r="L81"/>
  <c r="T81"/>
  <c r="H82"/>
  <c r="K82"/>
  <c r="T82"/>
  <c r="H83"/>
  <c r="K83"/>
  <c r="T83"/>
  <c r="H84"/>
  <c r="M84" s="1"/>
  <c r="U84" s="1"/>
  <c r="K84"/>
  <c r="L84" s="1"/>
  <c r="T84"/>
  <c r="H85"/>
  <c r="K85"/>
  <c r="L85"/>
  <c r="M85" s="1"/>
  <c r="U85" s="1"/>
  <c r="T85"/>
  <c r="H86"/>
  <c r="K86"/>
  <c r="T86"/>
  <c r="H87"/>
  <c r="K87"/>
  <c r="L87" s="1"/>
  <c r="T87"/>
  <c r="H88"/>
  <c r="K88"/>
  <c r="L88" s="1"/>
  <c r="M88" s="1"/>
  <c r="U88" s="1"/>
  <c r="T88"/>
  <c r="H89"/>
  <c r="M89" s="1"/>
  <c r="U89" s="1"/>
  <c r="K89"/>
  <c r="L89" s="1"/>
  <c r="T89"/>
  <c r="H90"/>
  <c r="K90"/>
  <c r="T90"/>
  <c r="H91"/>
  <c r="K91"/>
  <c r="T91"/>
  <c r="H92"/>
  <c r="M92" s="1"/>
  <c r="U92" s="1"/>
  <c r="K92"/>
  <c r="L92"/>
  <c r="T92"/>
  <c r="H93"/>
  <c r="K93"/>
  <c r="L93" s="1"/>
  <c r="T93"/>
  <c r="H94"/>
  <c r="K94"/>
  <c r="T94"/>
  <c r="H95"/>
  <c r="K95"/>
  <c r="L95" s="1"/>
  <c r="M95" s="1"/>
  <c r="T95"/>
  <c r="H96"/>
  <c r="K96"/>
  <c r="L96" s="1"/>
  <c r="M96" s="1"/>
  <c r="U96" s="1"/>
  <c r="T96"/>
  <c r="H97"/>
  <c r="K97"/>
  <c r="L97" s="1"/>
  <c r="T97"/>
  <c r="H98"/>
  <c r="K98"/>
  <c r="T98"/>
  <c r="H99"/>
  <c r="K99"/>
  <c r="L99" s="1"/>
  <c r="M99" s="1"/>
  <c r="T99"/>
  <c r="H100"/>
  <c r="M100" s="1"/>
  <c r="U100" s="1"/>
  <c r="K100"/>
  <c r="L100"/>
  <c r="T100"/>
  <c r="H101"/>
  <c r="K101"/>
  <c r="M101"/>
  <c r="U101" s="1"/>
  <c r="T101"/>
  <c r="H102"/>
  <c r="K102"/>
  <c r="L102"/>
  <c r="T102"/>
  <c r="H103"/>
  <c r="K103"/>
  <c r="T103"/>
  <c r="H104"/>
  <c r="K104"/>
  <c r="L104" s="1"/>
  <c r="M104"/>
  <c r="U104" s="1"/>
  <c r="T104"/>
  <c r="H105"/>
  <c r="K105"/>
  <c r="L105" s="1"/>
  <c r="M105" s="1"/>
  <c r="U105" s="1"/>
  <c r="T105"/>
  <c r="H106"/>
  <c r="K106"/>
  <c r="T106"/>
  <c r="H107"/>
  <c r="K107"/>
  <c r="L107" s="1"/>
  <c r="T107"/>
  <c r="H108"/>
  <c r="K108"/>
  <c r="T108"/>
  <c r="H109"/>
  <c r="K109"/>
  <c r="T109"/>
  <c r="H110"/>
  <c r="K110"/>
  <c r="T110"/>
  <c r="H111"/>
  <c r="M111" s="1"/>
  <c r="U111" s="1"/>
  <c r="K111"/>
  <c r="T111"/>
  <c r="H112"/>
  <c r="M112" s="1"/>
  <c r="U112"/>
  <c r="K112"/>
  <c r="L112" s="1"/>
  <c r="T112"/>
  <c r="H113"/>
  <c r="K113"/>
  <c r="M113" s="1"/>
  <c r="U113" s="1"/>
  <c r="T113"/>
  <c r="H114"/>
  <c r="K114"/>
  <c r="T114"/>
  <c r="H115"/>
  <c r="K115"/>
  <c r="L115"/>
  <c r="T115"/>
  <c r="H116"/>
  <c r="K116"/>
  <c r="L116"/>
  <c r="M116" s="1"/>
  <c r="T116"/>
  <c r="H117"/>
  <c r="K117"/>
  <c r="T117"/>
  <c r="H118"/>
  <c r="K118"/>
  <c r="L118" s="1"/>
  <c r="M118" s="1"/>
  <c r="U118" s="1"/>
  <c r="T118"/>
  <c r="H119"/>
  <c r="K119"/>
  <c r="T119"/>
  <c r="H120"/>
  <c r="K120"/>
  <c r="L120"/>
  <c r="M120" s="1"/>
  <c r="U120" s="1"/>
  <c r="T120"/>
  <c r="H121"/>
  <c r="K121"/>
  <c r="L121"/>
  <c r="T121"/>
  <c r="H122"/>
  <c r="K122"/>
  <c r="L122"/>
  <c r="M122" s="1"/>
  <c r="U122" s="1"/>
  <c r="T122"/>
  <c r="H123"/>
  <c r="K123"/>
  <c r="T123"/>
  <c r="H124"/>
  <c r="K124"/>
  <c r="T124"/>
  <c r="H125"/>
  <c r="K125"/>
  <c r="L125" s="1"/>
  <c r="T125"/>
  <c r="H126"/>
  <c r="K126"/>
  <c r="L126" s="1"/>
  <c r="M126" s="1"/>
  <c r="U126" s="1"/>
  <c r="T126"/>
  <c r="H127"/>
  <c r="K127"/>
  <c r="L127" s="1"/>
  <c r="M127" s="1"/>
  <c r="U127" s="1"/>
  <c r="T127"/>
  <c r="H128"/>
  <c r="M128" s="1"/>
  <c r="U128" s="1"/>
  <c r="K128"/>
  <c r="L128" s="1"/>
  <c r="T128"/>
  <c r="H129"/>
  <c r="M129" s="1"/>
  <c r="U129" s="1"/>
  <c r="K129"/>
  <c r="L129"/>
  <c r="T129"/>
  <c r="H130"/>
  <c r="K130"/>
  <c r="T130"/>
  <c r="H131"/>
  <c r="K131"/>
  <c r="T131"/>
  <c r="H132"/>
  <c r="K132"/>
  <c r="L132" s="1"/>
  <c r="M132" s="1"/>
  <c r="U132" s="1"/>
  <c r="T132"/>
  <c r="H133"/>
  <c r="K133"/>
  <c r="T133"/>
  <c r="H134"/>
  <c r="K134"/>
  <c r="L134" s="1"/>
  <c r="M134" s="1"/>
  <c r="U134" s="1"/>
  <c r="T134"/>
  <c r="H135"/>
  <c r="M135" s="1"/>
  <c r="U135" s="1"/>
  <c r="K135"/>
  <c r="T135"/>
  <c r="H136"/>
  <c r="K136"/>
  <c r="L136" s="1"/>
  <c r="M136" s="1"/>
  <c r="T136"/>
  <c r="H137"/>
  <c r="K137"/>
  <c r="L137" s="1"/>
  <c r="M137" s="1"/>
  <c r="T137"/>
  <c r="H138"/>
  <c r="K138"/>
  <c r="L138" s="1"/>
  <c r="M138" s="1"/>
  <c r="U138" s="1"/>
  <c r="T138"/>
  <c r="H139"/>
  <c r="K139"/>
  <c r="L139" s="1"/>
  <c r="M139" s="1"/>
  <c r="T139"/>
  <c r="H140"/>
  <c r="K140"/>
  <c r="L140" s="1"/>
  <c r="M140" s="1"/>
  <c r="U140" s="1"/>
  <c r="T140"/>
  <c r="H141"/>
  <c r="K141"/>
  <c r="L141" s="1"/>
  <c r="T141"/>
  <c r="H142"/>
  <c r="K142"/>
  <c r="L142"/>
  <c r="M142" s="1"/>
  <c r="U142" s="1"/>
  <c r="T142"/>
  <c r="H143"/>
  <c r="K143"/>
  <c r="L143" s="1"/>
  <c r="T143"/>
  <c r="H144"/>
  <c r="M144" s="1"/>
  <c r="U144" s="1"/>
  <c r="K144"/>
  <c r="L144" s="1"/>
  <c r="T144"/>
  <c r="H145"/>
  <c r="M145" s="1"/>
  <c r="U145" s="1"/>
  <c r="K145"/>
  <c r="L145" s="1"/>
  <c r="T145"/>
  <c r="H146"/>
  <c r="K146"/>
  <c r="L146"/>
  <c r="T146"/>
  <c r="H147"/>
  <c r="K147"/>
  <c r="L147"/>
  <c r="T147"/>
  <c r="H148"/>
  <c r="K148"/>
  <c r="L148"/>
  <c r="M148" s="1"/>
  <c r="U148" s="1"/>
  <c r="T148"/>
  <c r="H149"/>
  <c r="K149"/>
  <c r="L149"/>
  <c r="T149"/>
  <c r="H150"/>
  <c r="K150"/>
  <c r="L150"/>
  <c r="M150" s="1"/>
  <c r="U150" s="1"/>
  <c r="T150"/>
  <c r="H151"/>
  <c r="K151"/>
  <c r="L151" s="1"/>
  <c r="M151" s="1"/>
  <c r="U151" s="1"/>
  <c r="T151"/>
  <c r="H152"/>
  <c r="M152" s="1"/>
  <c r="U152" s="1"/>
  <c r="K152"/>
  <c r="L152"/>
  <c r="T152"/>
  <c r="H153"/>
  <c r="K153"/>
  <c r="L153"/>
  <c r="M153" s="1"/>
  <c r="U153" s="1"/>
  <c r="T153"/>
  <c r="H154"/>
  <c r="K154"/>
  <c r="L154"/>
  <c r="M154"/>
  <c r="U154" s="1"/>
  <c r="T154"/>
  <c r="M58"/>
  <c r="U58" s="1"/>
  <c r="L111"/>
  <c r="L133"/>
  <c r="L20"/>
  <c r="M20"/>
  <c r="U20" s="1"/>
  <c r="L131"/>
  <c r="L22"/>
  <c r="M22"/>
  <c r="U22" s="1"/>
  <c r="K13" i="88"/>
  <c r="U13" s="1"/>
  <c r="J24"/>
  <c r="L135" i="87"/>
  <c r="L119"/>
  <c r="M119"/>
  <c r="U119"/>
  <c r="L10"/>
  <c r="M10" s="1"/>
  <c r="U10" s="1"/>
  <c r="L117"/>
  <c r="L101"/>
  <c r="M121"/>
  <c r="U121"/>
  <c r="L113"/>
  <c r="L32"/>
  <c r="M32" s="1"/>
  <c r="U32" s="1"/>
  <c r="L24"/>
  <c r="L35"/>
  <c r="M35" s="1"/>
  <c r="U35" s="1"/>
  <c r="L13"/>
  <c r="M13"/>
  <c r="U13"/>
  <c r="O24" i="89"/>
  <c r="K33" i="88"/>
  <c r="U33" s="1"/>
  <c r="J12"/>
  <c r="K12" s="1"/>
  <c r="U12" s="1"/>
  <c r="J34"/>
  <c r="K16"/>
  <c r="U16" s="1"/>
  <c r="J22"/>
  <c r="K22"/>
  <c r="U22" s="1"/>
  <c r="L94" i="87"/>
  <c r="L91"/>
  <c r="M91" s="1"/>
  <c r="U91" s="1"/>
  <c r="L45"/>
  <c r="M45" s="1"/>
  <c r="U45" s="1"/>
  <c r="L29"/>
  <c r="L21"/>
  <c r="M21"/>
  <c r="U21" s="1"/>
  <c r="L18"/>
  <c r="M18"/>
  <c r="U18" s="1"/>
  <c r="L14"/>
  <c r="M14"/>
  <c r="L7"/>
  <c r="M7" s="1"/>
  <c r="U7" s="1"/>
  <c r="L67"/>
  <c r="M67" s="1"/>
  <c r="U67" s="1"/>
  <c r="L86"/>
  <c r="M86"/>
  <c r="U86"/>
  <c r="M74"/>
  <c r="U74" s="1"/>
  <c r="U116"/>
  <c r="L109"/>
  <c r="M109" s="1"/>
  <c r="U109" s="1"/>
  <c r="M149"/>
  <c r="U149"/>
  <c r="M133"/>
  <c r="U133" s="1"/>
  <c r="M61"/>
  <c r="U61"/>
  <c r="M59"/>
  <c r="U59" s="1"/>
  <c r="U57"/>
  <c r="M48"/>
  <c r="U48" s="1"/>
  <c r="M34"/>
  <c r="U34" s="1"/>
  <c r="O56" i="89"/>
  <c r="O52"/>
  <c r="O48"/>
  <c r="O44"/>
  <c r="O40"/>
  <c r="O36"/>
  <c r="O32"/>
  <c r="O15"/>
  <c r="O11"/>
  <c r="M29" i="87"/>
  <c r="U29" s="1"/>
  <c r="J35" i="88"/>
  <c r="K35"/>
  <c r="U35" s="1"/>
  <c r="K27"/>
  <c r="U27" s="1"/>
  <c r="M131" i="87"/>
  <c r="U131"/>
  <c r="M97"/>
  <c r="U97"/>
  <c r="L110"/>
  <c r="M110"/>
  <c r="L106"/>
  <c r="M106"/>
  <c r="U106" s="1"/>
  <c r="L75"/>
  <c r="M75"/>
  <c r="U75"/>
  <c r="L49"/>
  <c r="M49" s="1"/>
  <c r="U49" s="1"/>
  <c r="L43"/>
  <c r="M43" s="1"/>
  <c r="U43" s="1"/>
  <c r="L41"/>
  <c r="M41" s="1"/>
  <c r="U41" s="1"/>
  <c r="L37"/>
  <c r="M37" s="1"/>
  <c r="U37" s="1"/>
  <c r="L31"/>
  <c r="M31" s="1"/>
  <c r="U31"/>
  <c r="J39" i="88"/>
  <c r="K39"/>
  <c r="U39" s="1"/>
  <c r="J21"/>
  <c r="K21"/>
  <c r="U21" s="1"/>
  <c r="J10"/>
  <c r="J38"/>
  <c r="K38"/>
  <c r="U38" s="1"/>
  <c r="U30"/>
  <c r="J15"/>
  <c r="K9"/>
  <c r="U9"/>
  <c r="K37"/>
  <c r="U37"/>
  <c r="K29"/>
  <c r="U29"/>
  <c r="J32"/>
  <c r="J19"/>
  <c r="K19"/>
  <c r="U19" s="1"/>
  <c r="M63" i="87"/>
  <c r="U63" s="1"/>
  <c r="L98"/>
  <c r="M98"/>
  <c r="U98" s="1"/>
  <c r="L90"/>
  <c r="M90" s="1"/>
  <c r="U90"/>
  <c r="L83"/>
  <c r="M83" s="1"/>
  <c r="U83"/>
  <c r="L68"/>
  <c r="M68" s="1"/>
  <c r="U68" s="1"/>
  <c r="L63"/>
  <c r="L16"/>
  <c r="M16" s="1"/>
  <c r="U16" s="1"/>
  <c r="L123"/>
  <c r="M123" s="1"/>
  <c r="U123" s="1"/>
  <c r="M147"/>
  <c r="U147" s="1"/>
  <c r="M115"/>
  <c r="U115" s="1"/>
  <c r="M80"/>
  <c r="U80" s="1"/>
  <c r="U76"/>
  <c r="M70"/>
  <c r="U70"/>
  <c r="M143"/>
  <c r="U143" s="1"/>
  <c r="U137"/>
  <c r="M117"/>
  <c r="U117"/>
  <c r="M107"/>
  <c r="U107"/>
  <c r="M102"/>
  <c r="U102" s="1"/>
  <c r="U99"/>
  <c r="M72"/>
  <c r="U72" s="1"/>
  <c r="M28"/>
  <c r="U28"/>
  <c r="M27"/>
  <c r="U27" s="1"/>
  <c r="L17"/>
  <c r="M17"/>
  <c r="U17" s="1"/>
  <c r="M146"/>
  <c r="U146" s="1"/>
  <c r="M141"/>
  <c r="U141"/>
  <c r="M87"/>
  <c r="U87" s="1"/>
  <c r="M79"/>
  <c r="U79" s="1"/>
  <c r="M52"/>
  <c r="U52" s="1"/>
  <c r="M25"/>
  <c r="U25" s="1"/>
  <c r="L8"/>
  <c r="M8" s="1"/>
  <c r="U8" s="1"/>
  <c r="M94"/>
  <c r="U94" s="1"/>
  <c r="K14" i="88"/>
  <c r="U14" s="1"/>
  <c r="L124" i="87" l="1"/>
  <c r="M124"/>
  <c r="U124" s="1"/>
  <c r="M71"/>
  <c r="U71" s="1"/>
  <c r="M64"/>
  <c r="U64" s="1"/>
  <c r="M9"/>
  <c r="U9" s="1"/>
  <c r="J25" i="88"/>
  <c r="K25" s="1"/>
  <c r="U25" s="1"/>
  <c r="J23"/>
  <c r="K23" s="1"/>
  <c r="U23" s="1"/>
  <c r="M93" i="87"/>
  <c r="U93" s="1"/>
  <c r="J18" i="88"/>
  <c r="K18" s="1"/>
  <c r="U18" s="1"/>
  <c r="K36"/>
  <c r="U36" s="1"/>
  <c r="U139" i="87"/>
  <c r="U95"/>
  <c r="M66"/>
  <c r="U66" s="1"/>
  <c r="L42"/>
  <c r="M42"/>
  <c r="U42" s="1"/>
  <c r="M30"/>
  <c r="U30" s="1"/>
  <c r="K15" i="88"/>
  <c r="U15" s="1"/>
  <c r="L82" i="87"/>
  <c r="M82" s="1"/>
  <c r="U82" s="1"/>
  <c r="K10" i="88"/>
  <c r="U10" s="1"/>
  <c r="U136" i="87"/>
  <c r="L114"/>
  <c r="M114"/>
  <c r="U114" s="1"/>
  <c r="L54"/>
  <c r="M54" s="1"/>
  <c r="U54" s="1"/>
  <c r="K17" i="88"/>
  <c r="U17" s="1"/>
  <c r="K28"/>
  <c r="U28" s="1"/>
  <c r="U56" i="87"/>
  <c r="L51"/>
  <c r="M51" s="1"/>
  <c r="U51" s="1"/>
  <c r="M44"/>
  <c r="U44" s="1"/>
  <c r="L6"/>
  <c r="M6" s="1"/>
  <c r="U6" s="1"/>
  <c r="K32" i="88"/>
  <c r="U32" s="1"/>
  <c r="U110" i="87"/>
  <c r="L130"/>
  <c r="M130"/>
  <c r="U130" s="1"/>
  <c r="L46"/>
  <c r="M46"/>
  <c r="U46" s="1"/>
  <c r="L26"/>
  <c r="M26" s="1"/>
  <c r="U26" s="1"/>
  <c r="M125"/>
  <c r="U125" s="1"/>
  <c r="L108"/>
  <c r="M108" s="1"/>
  <c r="U108" s="1"/>
  <c r="L103"/>
  <c r="M103" s="1"/>
  <c r="U103" s="1"/>
  <c r="L12"/>
  <c r="M12"/>
  <c r="U12" s="1"/>
  <c r="K34" i="88"/>
  <c r="U34" s="1"/>
  <c r="J31"/>
  <c r="K31" s="1"/>
  <c r="U31" s="1"/>
  <c r="K26"/>
  <c r="U26" s="1"/>
  <c r="M47" i="87"/>
  <c r="U47" s="1"/>
  <c r="M19"/>
  <c r="U19" s="1"/>
</calcChain>
</file>

<file path=xl/sharedStrings.xml><?xml version="1.0" encoding="utf-8"?>
<sst xmlns="http://schemas.openxmlformats.org/spreadsheetml/2006/main" count="362" uniqueCount="231">
  <si>
    <t>lp</t>
  </si>
  <si>
    <t>klasa</t>
  </si>
  <si>
    <t>ilość</t>
  </si>
  <si>
    <t>w klasie</t>
  </si>
  <si>
    <t>Lista startowa</t>
  </si>
  <si>
    <t>nazwa jachtu</t>
  </si>
  <si>
    <t>I</t>
  </si>
  <si>
    <t>II</t>
  </si>
  <si>
    <t>III</t>
  </si>
  <si>
    <t>IV</t>
  </si>
  <si>
    <t xml:space="preserve"> </t>
  </si>
  <si>
    <t>Sędzia Główny</t>
  </si>
  <si>
    <t>WYNIKI T1</t>
  </si>
  <si>
    <t>WYNIKI T3</t>
  </si>
  <si>
    <t>* wyścig nie liczony do końcowej klasyfikacji</t>
  </si>
  <si>
    <t>V</t>
  </si>
  <si>
    <t>libido</t>
  </si>
  <si>
    <t>Agata 8</t>
  </si>
  <si>
    <t>T2</t>
  </si>
  <si>
    <t>BIB4</t>
  </si>
  <si>
    <t>Grinpo</t>
  </si>
  <si>
    <t>Storm</t>
  </si>
  <si>
    <t>piotruś</t>
  </si>
  <si>
    <t>s.wing</t>
  </si>
  <si>
    <t>Horyzont</t>
  </si>
  <si>
    <t>T1</t>
  </si>
  <si>
    <t>Strefa ciszy II</t>
  </si>
  <si>
    <t>KAS</t>
  </si>
  <si>
    <t>Prodeko</t>
  </si>
  <si>
    <t>Popuś</t>
  </si>
  <si>
    <t>Nefryt</t>
  </si>
  <si>
    <t>Kustyczek</t>
  </si>
  <si>
    <t>bajm</t>
  </si>
  <si>
    <t>Casiope</t>
  </si>
  <si>
    <t>T3</t>
  </si>
  <si>
    <t>TARSZISZ</t>
  </si>
  <si>
    <t>ARKA-EL</t>
  </si>
  <si>
    <t>FENOMEN</t>
  </si>
  <si>
    <t>taylor</t>
  </si>
  <si>
    <t>t3</t>
  </si>
  <si>
    <t>Szuman</t>
  </si>
  <si>
    <t>t1</t>
  </si>
  <si>
    <t>JUGO</t>
  </si>
  <si>
    <t>Opty 64</t>
  </si>
  <si>
    <t>Dejw</t>
  </si>
  <si>
    <t>Alkas</t>
  </si>
  <si>
    <t>CK nowe</t>
  </si>
  <si>
    <t>Traper</t>
  </si>
  <si>
    <t>Bad Boys</t>
  </si>
  <si>
    <t>Philla 880</t>
  </si>
  <si>
    <t>Bolero</t>
  </si>
  <si>
    <t>Noster</t>
  </si>
  <si>
    <t>Heweta</t>
  </si>
  <si>
    <t>Bingo</t>
  </si>
  <si>
    <t>Marian Bełbot</t>
  </si>
  <si>
    <t>Nikita</t>
  </si>
  <si>
    <t>Shrek</t>
  </si>
  <si>
    <t>Bi-es</t>
  </si>
  <si>
    <t>Maribo</t>
  </si>
  <si>
    <t>VINITOS</t>
  </si>
  <si>
    <t>Agata 7</t>
  </si>
  <si>
    <t>Dyzio/Diera</t>
  </si>
  <si>
    <t>Alabama</t>
  </si>
  <si>
    <t>Szwagry</t>
  </si>
  <si>
    <t>Oiler</t>
  </si>
  <si>
    <t>Bies</t>
  </si>
  <si>
    <t>Sosna</t>
  </si>
  <si>
    <t>Vi</t>
  </si>
  <si>
    <t>poprawki</t>
  </si>
  <si>
    <t>Pś</t>
  </si>
  <si>
    <t>Pb</t>
  </si>
  <si>
    <t>Pt</t>
  </si>
  <si>
    <t>Pż</t>
  </si>
  <si>
    <t>Pzan</t>
  </si>
  <si>
    <t>Pw</t>
  </si>
  <si>
    <t xml:space="preserve">Vp </t>
  </si>
  <si>
    <t>D</t>
  </si>
  <si>
    <t>M (t)</t>
  </si>
  <si>
    <t>L (m)</t>
  </si>
  <si>
    <t>S(m2)</t>
  </si>
  <si>
    <t>Sgr (m2)</t>
  </si>
  <si>
    <t>Ssp (m2)</t>
  </si>
  <si>
    <t>Snw (m2)</t>
  </si>
  <si>
    <t>nr</t>
  </si>
  <si>
    <t>nazwisko i imię</t>
  </si>
  <si>
    <t>Lp.</t>
  </si>
  <si>
    <t xml:space="preserve">Współczynniki pomiarowe jachtów </t>
  </si>
  <si>
    <t xml:space="preserve"> PUCHAR   POLSKI   JACHTÓW   KABINOWYCH 2008</t>
  </si>
  <si>
    <t>Krak 22</t>
  </si>
  <si>
    <t>Elcom</t>
  </si>
  <si>
    <t>oiler</t>
  </si>
  <si>
    <t>S-wing</t>
  </si>
  <si>
    <t>buziaczek</t>
  </si>
  <si>
    <t>lida</t>
  </si>
  <si>
    <t>bi-es</t>
  </si>
  <si>
    <t>MK Cafe</t>
  </si>
  <si>
    <t>bingo</t>
  </si>
  <si>
    <t>maribo</t>
  </si>
  <si>
    <t>bolero</t>
  </si>
  <si>
    <t>suma poprawek %</t>
  </si>
  <si>
    <t>Pk          -0,25</t>
  </si>
  <si>
    <t>Ś.sk       -0,5</t>
  </si>
  <si>
    <t>Ś.st       -1,5</t>
  </si>
  <si>
    <t>Pb         0,5</t>
  </si>
  <si>
    <t>Pt          3</t>
  </si>
  <si>
    <t>Pż         1</t>
  </si>
  <si>
    <t>Pz     0,5</t>
  </si>
  <si>
    <t>Pw       (-)</t>
  </si>
  <si>
    <t>Vp</t>
  </si>
  <si>
    <t xml:space="preserve">S </t>
  </si>
  <si>
    <t>Ss (m2)</t>
  </si>
  <si>
    <t>Sg (m2)</t>
  </si>
  <si>
    <r>
      <t>Sn (m</t>
    </r>
    <r>
      <rPr>
        <b/>
        <vertAlign val="superscript"/>
        <sz val="14"/>
        <rFont val="Arial CE"/>
        <family val="2"/>
        <charset val="238"/>
      </rPr>
      <t>2</t>
    </r>
    <r>
      <rPr>
        <b/>
        <sz val="14"/>
        <rFont val="Arial CE"/>
        <family val="2"/>
        <charset val="238"/>
      </rPr>
      <t>)</t>
    </r>
  </si>
  <si>
    <t>UWAGA : nie przeprowadzać żadnych działań na polach oznaczonych kolorem czerwonym</t>
  </si>
  <si>
    <t>Formuła pomiarowa 2009</t>
  </si>
  <si>
    <t>mierniczy PZŻ ____________________________________</t>
  </si>
  <si>
    <t>CK</t>
  </si>
  <si>
    <t>POL10001</t>
  </si>
  <si>
    <t>PZN034</t>
  </si>
  <si>
    <t>POL10100</t>
  </si>
  <si>
    <t>POL7599</t>
  </si>
  <si>
    <t>PZP015</t>
  </si>
  <si>
    <t>VC1708</t>
  </si>
  <si>
    <t>SMS</t>
  </si>
  <si>
    <t>SB</t>
  </si>
  <si>
    <t>SF</t>
  </si>
  <si>
    <t>SMG</t>
  </si>
  <si>
    <t>SL</t>
  </si>
  <si>
    <t>SL 2</t>
  </si>
  <si>
    <t>SL 1</t>
  </si>
  <si>
    <t>Grot+fok</t>
  </si>
  <si>
    <t>SMF</t>
  </si>
  <si>
    <t>LP</t>
  </si>
  <si>
    <t>JL</t>
  </si>
  <si>
    <t>SMGV</t>
  </si>
  <si>
    <t>AE</t>
  </si>
  <si>
    <t>MGL</t>
  </si>
  <si>
    <t>MGM</t>
  </si>
  <si>
    <t>MGU</t>
  </si>
  <si>
    <t>MGT</t>
  </si>
  <si>
    <t>HB</t>
  </si>
  <si>
    <t>P</t>
  </si>
  <si>
    <t>wiciela jachtu</t>
  </si>
  <si>
    <t>Genaker(SB)/spinaker (SMS)</t>
  </si>
  <si>
    <t>Razem</t>
  </si>
  <si>
    <t>Fok (SMF)</t>
  </si>
  <si>
    <t>Grot (SMGV)</t>
  </si>
  <si>
    <t>podpis przedsta-</t>
  </si>
  <si>
    <t>jacht</t>
  </si>
  <si>
    <t>Powirzchnia pomiarowa genakera = 0,75*(SL1+SL2) /2 *(SMG+SF) /2;  powierzchnia pomiarowa spinakera SMS=0,82*SL*(SMG+SF) /2</t>
  </si>
  <si>
    <t>Pwierzchnia pomiarowa grota SMGV =P*(HP+(2*MGT)+(3*MGU)+(4*MGM)+(4*MGL)+(2*AE)/16 ;   powierzchnia pomiarowa foka SMF=0,5*JL*LP</t>
  </si>
  <si>
    <t>(nazwa regat,termin, miejsce)</t>
  </si>
  <si>
    <t>Protokół pomiarów żagli wg formuły pomiarowej PZŻ 2007</t>
  </si>
  <si>
    <t>Sonar</t>
  </si>
  <si>
    <t>Casjope</t>
  </si>
  <si>
    <t>Szybka Baśka</t>
  </si>
  <si>
    <t>Dreamer</t>
  </si>
  <si>
    <t>antares</t>
  </si>
  <si>
    <t>cherry lady 2</t>
  </si>
  <si>
    <t>Ho Ho San</t>
  </si>
  <si>
    <t>Druga Łajba</t>
  </si>
  <si>
    <t>Fen</t>
  </si>
  <si>
    <t>antila</t>
  </si>
  <si>
    <t>Weekender</t>
  </si>
  <si>
    <t>WYNIKI T2</t>
  </si>
  <si>
    <t>Rafa 2</t>
  </si>
  <si>
    <t>Venus z szybrem</t>
  </si>
  <si>
    <t>ZK</t>
  </si>
  <si>
    <t>MARIBO</t>
  </si>
  <si>
    <t>WYNIKI SPORT</t>
  </si>
  <si>
    <t>WYNIKI Laser</t>
  </si>
  <si>
    <t>VI</t>
  </si>
  <si>
    <t>SUMA</t>
  </si>
  <si>
    <t>Maciej Jędrusiak</t>
  </si>
  <si>
    <t>WYNIKI OMEGA</t>
  </si>
  <si>
    <t>Miejsce</t>
  </si>
  <si>
    <t>Imię i nazwisko sternika</t>
  </si>
  <si>
    <t xml:space="preserve">Oznaczenie </t>
  </si>
  <si>
    <t>Kadłub</t>
  </si>
  <si>
    <t>Żagiel</t>
  </si>
  <si>
    <t>Nazwa jachtu</t>
  </si>
  <si>
    <t>Wyścig nr</t>
  </si>
  <si>
    <t>Nr startowy</t>
  </si>
  <si>
    <t>Klasa</t>
  </si>
  <si>
    <t>22.08.2015</t>
  </si>
  <si>
    <t>DNC,DNS,OCS, RAF,DSQ = PKT</t>
  </si>
  <si>
    <t>SPORT</t>
  </si>
  <si>
    <t>DNC,DNS,OCS, RAF,DSQ = PKT 2</t>
  </si>
  <si>
    <t>SPOKO</t>
  </si>
  <si>
    <t>BIŚKA</t>
  </si>
  <si>
    <t>MARINER 20</t>
  </si>
  <si>
    <t>WIKTORIA</t>
  </si>
  <si>
    <t>Grzegorz Kołodziej</t>
  </si>
  <si>
    <t>TOŁHAJ</t>
  </si>
  <si>
    <t>Wiktoria Duś</t>
  </si>
  <si>
    <t>Eugeniusz Szczygieł</t>
  </si>
  <si>
    <t>Jan Węgrzyniak</t>
  </si>
  <si>
    <t xml:space="preserve">Lesław Kawecki </t>
  </si>
  <si>
    <t>Wojciech Kosmala</t>
  </si>
  <si>
    <t>SYRENKA</t>
  </si>
  <si>
    <t>Mariusz Zygmunt</t>
  </si>
  <si>
    <t>Carpe Diem</t>
  </si>
  <si>
    <t xml:space="preserve">Marek Szwed </t>
  </si>
  <si>
    <t>MARTAO</t>
  </si>
  <si>
    <t>POL 40</t>
  </si>
  <si>
    <t>FENIX</t>
  </si>
  <si>
    <t>Ryszard Gajdek</t>
  </si>
  <si>
    <t>SALSA</t>
  </si>
  <si>
    <t>Paweł Wanat</t>
  </si>
  <si>
    <t>Dariusz Dwornikowski</t>
  </si>
  <si>
    <t>Omega Żółta</t>
  </si>
  <si>
    <t>Władysław Sęp</t>
  </si>
  <si>
    <t>Michał Malinowski</t>
  </si>
  <si>
    <t>V MEMORIAŁ LEONA DWORNIKOWSKIEGO</t>
  </si>
  <si>
    <t>CURRENCY ON TIME</t>
  </si>
  <si>
    <t>MIEJSCE</t>
  </si>
  <si>
    <t>Aleksander Lenczyk</t>
  </si>
  <si>
    <t>CASINO</t>
  </si>
  <si>
    <t>DNC,DNS,OCS, RAF,DSQ = PKT 4</t>
  </si>
  <si>
    <t>DNC,DNS,OCS, RAF,DSQ = 2</t>
  </si>
  <si>
    <t>REGATY 50-LECIA ROZŻ</t>
  </si>
  <si>
    <t>Zbigniew Gibała</t>
  </si>
  <si>
    <t>DYZIO</t>
  </si>
  <si>
    <t>Wojciech Msn</t>
  </si>
  <si>
    <t>MAN</t>
  </si>
  <si>
    <t>Grzegorz Sokół</t>
  </si>
  <si>
    <t>TALKA</t>
  </si>
  <si>
    <t>SATURN 21</t>
  </si>
  <si>
    <t>DNC,DNS,OCS, RAF,DSQ = 7</t>
  </si>
  <si>
    <t>DNC,DNS,OCS, RAF,DSQ = PKT 8</t>
  </si>
  <si>
    <t>21.08.2016</t>
  </si>
</sst>
</file>

<file path=xl/styles.xml><?xml version="1.0" encoding="utf-8"?>
<styleSheet xmlns="http://schemas.openxmlformats.org/spreadsheetml/2006/main">
  <numFmts count="1">
    <numFmt numFmtId="164" formatCode="_-* #,##0.00\ _z_ł_-;\-* #,##0.00\ _z_ł_-;_-* \-??\ _z_ł_-;_-@_-"/>
  </numFmts>
  <fonts count="25">
    <font>
      <sz val="10"/>
      <name val="Arial CE"/>
      <charset val="238"/>
    </font>
    <font>
      <sz val="14"/>
      <name val="Arial CE"/>
      <family val="2"/>
      <charset val="238"/>
    </font>
    <font>
      <sz val="12"/>
      <name val="Arial CE"/>
      <family val="2"/>
      <charset val="238"/>
    </font>
    <font>
      <sz val="16"/>
      <name val="Arial CE"/>
      <family val="2"/>
      <charset val="238"/>
    </font>
    <font>
      <b/>
      <sz val="16"/>
      <name val="Arial CE"/>
      <family val="2"/>
      <charset val="238"/>
    </font>
    <font>
      <b/>
      <sz val="14"/>
      <name val="Arial CE"/>
      <family val="2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22"/>
      <color indexed="8"/>
      <name val="Arial CE"/>
      <family val="2"/>
      <charset val="238"/>
    </font>
    <font>
      <b/>
      <sz val="12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2"/>
      <name val="Times New Roman"/>
      <family val="1"/>
      <charset val="238"/>
    </font>
    <font>
      <b/>
      <vertAlign val="superscript"/>
      <sz val="14"/>
      <name val="Arial CE"/>
      <family val="2"/>
      <charset val="238"/>
    </font>
    <font>
      <sz val="14"/>
      <color indexed="10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sz val="8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b/>
      <sz val="12"/>
      <name val="Arial CE"/>
      <family val="2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8"/>
      </top>
      <bottom style="thin">
        <color indexed="8"/>
      </bottom>
      <diagonal/>
    </border>
  </borders>
  <cellStyleXfs count="4">
    <xf numFmtId="0" fontId="0" fillId="0" borderId="0"/>
    <xf numFmtId="164" fontId="6" fillId="0" borderId="0" applyFill="0" applyBorder="0" applyAlignment="0" applyProtection="0"/>
    <xf numFmtId="0" fontId="6" fillId="0" borderId="0"/>
    <xf numFmtId="0" fontId="6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/>
    <xf numFmtId="0" fontId="2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0" fontId="7" fillId="0" borderId="0" xfId="2" applyNumberFormat="1" applyFont="1" applyAlignment="1">
      <alignment horizontal="center" vertical="center"/>
    </xf>
    <xf numFmtId="2" fontId="7" fillId="0" borderId="0" xfId="2" applyNumberFormat="1" applyFont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7" xfId="2" applyFont="1" applyBorder="1" applyAlignment="1" applyProtection="1">
      <alignment horizontal="center" vertical="center"/>
      <protection locked="0"/>
    </xf>
    <xf numFmtId="164" fontId="7" fillId="0" borderId="7" xfId="1" applyNumberFormat="1" applyFont="1" applyFill="1" applyBorder="1" applyAlignment="1" applyProtection="1">
      <alignment horizontal="center" vertical="center"/>
    </xf>
    <xf numFmtId="10" fontId="7" fillId="0" borderId="7" xfId="2" applyNumberFormat="1" applyFont="1" applyBorder="1" applyAlignment="1" applyProtection="1">
      <alignment horizontal="center" vertical="center"/>
      <protection locked="0"/>
    </xf>
    <xf numFmtId="10" fontId="7" fillId="0" borderId="7" xfId="2" applyNumberFormat="1" applyFont="1" applyBorder="1" applyAlignment="1">
      <alignment horizontal="center" vertical="center"/>
    </xf>
    <xf numFmtId="2" fontId="7" fillId="0" borderId="7" xfId="2" applyNumberFormat="1" applyFont="1" applyBorder="1" applyAlignment="1">
      <alignment horizontal="center" vertical="center"/>
    </xf>
    <xf numFmtId="164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7" xfId="2" applyFont="1" applyBorder="1" applyAlignment="1">
      <alignment horizontal="center" vertical="center"/>
    </xf>
    <xf numFmtId="0" fontId="9" fillId="0" borderId="7" xfId="2" applyFont="1" applyBorder="1" applyAlignment="1" applyProtection="1">
      <alignment horizontal="center" vertical="center"/>
      <protection locked="0"/>
    </xf>
    <xf numFmtId="0" fontId="11" fillId="0" borderId="0" xfId="2" applyFont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164" fontId="11" fillId="0" borderId="8" xfId="1" applyNumberFormat="1" applyFont="1" applyFill="1" applyBorder="1" applyAlignment="1" applyProtection="1">
      <alignment horizontal="center" vertical="center"/>
    </xf>
    <xf numFmtId="10" fontId="11" fillId="0" borderId="8" xfId="2" applyNumberFormat="1" applyFont="1" applyBorder="1" applyAlignment="1">
      <alignment horizontal="center" vertical="center"/>
    </xf>
    <xf numFmtId="2" fontId="11" fillId="0" borderId="8" xfId="2" applyNumberFormat="1" applyFont="1" applyBorder="1" applyAlignment="1">
      <alignment horizontal="center" vertical="center"/>
    </xf>
    <xf numFmtId="164" fontId="11" fillId="0" borderId="8" xfId="1" applyFont="1" applyFill="1" applyBorder="1" applyAlignment="1" applyProtection="1">
      <alignment horizontal="center" vertical="center"/>
    </xf>
    <xf numFmtId="0" fontId="9" fillId="0" borderId="0" xfId="2" applyFont="1" applyAlignment="1">
      <alignment horizontal="center" vertical="center"/>
    </xf>
    <xf numFmtId="10" fontId="9" fillId="0" borderId="0" xfId="2" applyNumberFormat="1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0" fontId="1" fillId="0" borderId="0" xfId="2" applyFont="1" applyBorder="1"/>
    <xf numFmtId="164" fontId="1" fillId="0" borderId="0" xfId="1" applyFont="1" applyFill="1" applyBorder="1" applyAlignment="1" applyProtection="1"/>
    <xf numFmtId="164" fontId="5" fillId="0" borderId="0" xfId="1" applyFont="1" applyFill="1" applyBorder="1" applyAlignment="1" applyProtection="1"/>
    <xf numFmtId="164" fontId="1" fillId="2" borderId="9" xfId="1" applyFont="1" applyFill="1" applyBorder="1" applyAlignment="1" applyProtection="1"/>
    <xf numFmtId="0" fontId="1" fillId="0" borderId="7" xfId="2" applyFont="1" applyBorder="1" applyAlignment="1">
      <alignment horizontal="center"/>
    </xf>
    <xf numFmtId="0" fontId="5" fillId="0" borderId="7" xfId="1" applyNumberFormat="1" applyFont="1" applyFill="1" applyBorder="1" applyAlignment="1" applyProtection="1">
      <alignment horizontal="center"/>
    </xf>
    <xf numFmtId="164" fontId="5" fillId="0" borderId="7" xfId="1" applyFont="1" applyFill="1" applyBorder="1" applyAlignment="1" applyProtection="1"/>
    <xf numFmtId="164" fontId="1" fillId="2" borderId="7" xfId="1" applyFont="1" applyFill="1" applyBorder="1" applyAlignment="1" applyProtection="1"/>
    <xf numFmtId="164" fontId="1" fillId="0" borderId="7" xfId="1" applyFont="1" applyFill="1" applyBorder="1" applyAlignment="1" applyProtection="1"/>
    <xf numFmtId="0" fontId="1" fillId="0" borderId="7" xfId="2" applyFont="1" applyBorder="1"/>
    <xf numFmtId="0" fontId="1" fillId="0" borderId="7" xfId="2" applyFont="1" applyFill="1" applyBorder="1"/>
    <xf numFmtId="0" fontId="5" fillId="0" borderId="0" xfId="2" applyFont="1" applyBorder="1" applyAlignment="1">
      <alignment horizontal="center" vertical="top"/>
    </xf>
    <xf numFmtId="164" fontId="5" fillId="2" borderId="9" xfId="1" applyFont="1" applyFill="1" applyBorder="1" applyAlignment="1" applyProtection="1">
      <alignment horizontal="center" vertical="top" wrapText="1"/>
    </xf>
    <xf numFmtId="0" fontId="5" fillId="0" borderId="7" xfId="2" applyFont="1" applyBorder="1" applyAlignment="1">
      <alignment horizontal="center" vertical="top" wrapText="1"/>
    </xf>
    <xf numFmtId="164" fontId="13" fillId="0" borderId="7" xfId="1" applyFont="1" applyFill="1" applyBorder="1" applyAlignment="1" applyProtection="1">
      <alignment horizontal="center" vertical="center" wrapText="1"/>
    </xf>
    <xf numFmtId="164" fontId="5" fillId="0" borderId="7" xfId="1" applyFont="1" applyFill="1" applyBorder="1" applyAlignment="1" applyProtection="1">
      <alignment horizontal="center" vertical="top" wrapText="1"/>
    </xf>
    <xf numFmtId="164" fontId="5" fillId="2" borderId="7" xfId="1" applyFont="1" applyFill="1" applyBorder="1" applyAlignment="1" applyProtection="1">
      <alignment horizontal="center" vertical="top" wrapText="1"/>
    </xf>
    <xf numFmtId="164" fontId="15" fillId="0" borderId="9" xfId="1" applyFont="1" applyFill="1" applyBorder="1" applyAlignment="1" applyProtection="1"/>
    <xf numFmtId="164" fontId="15" fillId="0" borderId="10" xfId="1" applyFont="1" applyFill="1" applyBorder="1" applyAlignment="1" applyProtection="1"/>
    <xf numFmtId="0" fontId="15" fillId="0" borderId="11" xfId="2" applyFont="1" applyFill="1" applyBorder="1"/>
    <xf numFmtId="0" fontId="6" fillId="0" borderId="0" xfId="3" applyAlignment="1">
      <alignment horizontal="center"/>
    </xf>
    <xf numFmtId="0" fontId="6" fillId="0" borderId="0" xfId="3" applyBorder="1" applyAlignment="1">
      <alignment horizontal="center"/>
    </xf>
    <xf numFmtId="0" fontId="5" fillId="0" borderId="0" xfId="3" applyFont="1"/>
    <xf numFmtId="0" fontId="0" fillId="0" borderId="7" xfId="3" applyFont="1" applyBorder="1" applyAlignment="1">
      <alignment horizontal="center"/>
    </xf>
    <xf numFmtId="0" fontId="0" fillId="0" borderId="12" xfId="3" applyFont="1" applyBorder="1" applyAlignment="1">
      <alignment horizontal="center"/>
    </xf>
    <xf numFmtId="0" fontId="0" fillId="0" borderId="13" xfId="3" applyFont="1" applyBorder="1" applyAlignment="1">
      <alignment horizontal="center"/>
    </xf>
    <xf numFmtId="0" fontId="16" fillId="0" borderId="13" xfId="3" applyFont="1" applyBorder="1" applyAlignment="1">
      <alignment horizontal="center"/>
    </xf>
    <xf numFmtId="0" fontId="0" fillId="0" borderId="0" xfId="3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/>
    </xf>
    <xf numFmtId="0" fontId="2" fillId="0" borderId="0" xfId="0" applyFont="1" applyBorder="1"/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0" fillId="0" borderId="2" xfId="0" applyBorder="1"/>
    <xf numFmtId="0" fontId="23" fillId="0" borderId="2" xfId="0" applyFont="1" applyBorder="1" applyAlignment="1">
      <alignment horizontal="center" vertical="center"/>
    </xf>
    <xf numFmtId="0" fontId="6" fillId="0" borderId="2" xfId="0" applyFont="1" applyBorder="1"/>
    <xf numFmtId="0" fontId="0" fillId="0" borderId="2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0" fontId="0" fillId="0" borderId="4" xfId="0" applyBorder="1"/>
    <xf numFmtId="0" fontId="19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20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3" applyFont="1" applyBorder="1" applyAlignment="1">
      <alignment horizontal="center"/>
    </xf>
    <xf numFmtId="0" fontId="17" fillId="0" borderId="0" xfId="3" applyFont="1" applyBorder="1" applyAlignment="1">
      <alignment horizontal="center"/>
    </xf>
    <xf numFmtId="0" fontId="0" fillId="0" borderId="7" xfId="3" applyFont="1" applyBorder="1" applyAlignment="1">
      <alignment horizontal="center"/>
    </xf>
    <xf numFmtId="10" fontId="12" fillId="0" borderId="0" xfId="2" applyNumberFormat="1" applyFont="1" applyBorder="1" applyAlignment="1">
      <alignment horizontal="center" vertical="center"/>
    </xf>
    <xf numFmtId="49" fontId="10" fillId="0" borderId="19" xfId="1" applyNumberFormat="1" applyFont="1" applyFill="1" applyBorder="1" applyAlignment="1" applyProtection="1">
      <alignment horizontal="center" vertical="center"/>
      <protection locked="0"/>
    </xf>
    <xf numFmtId="0" fontId="22" fillId="0" borderId="2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2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</cellXfs>
  <cellStyles count="4">
    <cellStyle name="Dziesiętny 2" xfId="1"/>
    <cellStyle name="Normalny" xfId="0" builtinId="0"/>
    <cellStyle name="Normalny 2" xfId="2"/>
    <cellStyle name="Normalny_pomiar żagla  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1"/>
  <sheetViews>
    <sheetView topLeftCell="A4" zoomScale="60" zoomScaleNormal="60" workbookViewId="0">
      <selection activeCell="A3" sqref="A3:A4"/>
    </sheetView>
  </sheetViews>
  <sheetFormatPr defaultRowHeight="12.75"/>
  <cols>
    <col min="1" max="1" width="6.85546875" style="69" customWidth="1"/>
    <col min="2" max="2" width="33.28515625" style="69" customWidth="1"/>
    <col min="3" max="3" width="17.7109375" style="69" customWidth="1"/>
    <col min="4" max="4" width="18.42578125" style="69" customWidth="1"/>
    <col min="5" max="5" width="30.7109375" style="69" customWidth="1"/>
    <col min="6" max="6" width="13" style="69" customWidth="1"/>
    <col min="7" max="7" width="10.7109375" hidden="1" customWidth="1"/>
    <col min="8" max="8" width="0.140625" customWidth="1"/>
    <col min="9" max="13" width="9.140625" hidden="1" customWidth="1"/>
  </cols>
  <sheetData>
    <row r="1" spans="1:14" ht="18">
      <c r="A1" s="99" t="s">
        <v>4</v>
      </c>
      <c r="B1" s="99"/>
      <c r="C1" s="99"/>
      <c r="D1" s="99"/>
      <c r="E1" s="99"/>
      <c r="F1" s="99"/>
      <c r="G1" s="99"/>
    </row>
    <row r="2" spans="1:14" ht="20.25">
      <c r="A2" s="106" t="s">
        <v>213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 ht="15" customHeight="1">
      <c r="A3" s="100" t="s">
        <v>0</v>
      </c>
      <c r="B3" s="100" t="s">
        <v>176</v>
      </c>
      <c r="C3" s="104" t="s">
        <v>177</v>
      </c>
      <c r="D3" s="105"/>
      <c r="E3" s="102" t="s">
        <v>180</v>
      </c>
      <c r="F3" s="100" t="s">
        <v>183</v>
      </c>
      <c r="G3" s="3" t="s">
        <v>2</v>
      </c>
    </row>
    <row r="4" spans="1:14" ht="15">
      <c r="A4" s="101"/>
      <c r="B4" s="101"/>
      <c r="C4" s="72" t="s">
        <v>182</v>
      </c>
      <c r="D4" s="73" t="s">
        <v>179</v>
      </c>
      <c r="E4" s="103"/>
      <c r="F4" s="101"/>
      <c r="G4" s="5" t="s">
        <v>3</v>
      </c>
    </row>
    <row r="5" spans="1:14" ht="30" customHeight="1">
      <c r="A5" s="72">
        <v>1</v>
      </c>
      <c r="B5" s="9"/>
      <c r="C5" s="75"/>
      <c r="D5" s="9"/>
      <c r="E5" s="9"/>
      <c r="F5" s="9"/>
      <c r="G5" s="7"/>
    </row>
    <row r="6" spans="1:14" s="79" customFormat="1" ht="63.75" customHeight="1">
      <c r="A6" s="72">
        <v>2</v>
      </c>
      <c r="B6" s="9"/>
      <c r="C6" s="9"/>
      <c r="D6" s="9"/>
      <c r="E6" s="9"/>
      <c r="F6" s="9"/>
      <c r="G6" s="7"/>
    </row>
    <row r="7" spans="1:14" s="79" customFormat="1" ht="48.75" customHeight="1">
      <c r="A7" s="72">
        <v>3</v>
      </c>
      <c r="B7" s="9"/>
      <c r="C7" s="9"/>
      <c r="D7" s="9"/>
      <c r="E7" s="9"/>
      <c r="F7" s="9"/>
      <c r="G7" s="7"/>
    </row>
    <row r="8" spans="1:14" s="79" customFormat="1" ht="39" customHeight="1">
      <c r="A8" s="72">
        <v>4</v>
      </c>
      <c r="B8" s="9"/>
      <c r="C8" s="9"/>
      <c r="D8" s="9"/>
      <c r="E8" s="9"/>
      <c r="F8" s="9"/>
      <c r="G8" s="7">
        <v>5</v>
      </c>
    </row>
    <row r="9" spans="1:14" s="79" customFormat="1" ht="50.25" customHeight="1">
      <c r="A9" s="72">
        <v>5</v>
      </c>
      <c r="B9" s="9"/>
      <c r="C9" s="9"/>
      <c r="D9" s="9"/>
      <c r="E9" s="9"/>
      <c r="F9" s="9"/>
      <c r="G9" s="7"/>
    </row>
    <row r="10" spans="1:14" ht="48.75" customHeight="1">
      <c r="A10" s="72">
        <v>6</v>
      </c>
      <c r="B10" s="9"/>
      <c r="C10" s="9"/>
      <c r="D10" s="9"/>
      <c r="E10" s="9"/>
      <c r="F10" s="9"/>
      <c r="G10" s="7"/>
    </row>
    <row r="11" spans="1:14" s="79" customFormat="1" ht="35.25" customHeight="1">
      <c r="A11" s="72">
        <v>7</v>
      </c>
      <c r="B11" s="9"/>
      <c r="C11" s="9"/>
      <c r="D11" s="9"/>
      <c r="E11" s="9"/>
      <c r="F11" s="9"/>
      <c r="G11" s="7"/>
    </row>
    <row r="12" spans="1:14" s="79" customFormat="1" ht="46.5" customHeight="1">
      <c r="A12" s="72">
        <v>8</v>
      </c>
      <c r="B12" s="9"/>
      <c r="C12" s="9"/>
      <c r="D12" s="9"/>
      <c r="E12" s="9"/>
      <c r="F12" s="9"/>
      <c r="G12" s="7"/>
      <c r="N12" s="80"/>
    </row>
    <row r="13" spans="1:14" s="6" customFormat="1" ht="30" customHeight="1">
      <c r="A13" s="72">
        <v>9</v>
      </c>
      <c r="B13" s="9"/>
      <c r="C13" s="9"/>
      <c r="D13" s="9"/>
      <c r="E13" s="9"/>
      <c r="F13" s="9"/>
      <c r="G13" s="7"/>
      <c r="H13" s="79"/>
      <c r="J13" s="6" t="s">
        <v>10</v>
      </c>
      <c r="N13" s="68"/>
    </row>
    <row r="14" spans="1:14" s="79" customFormat="1" ht="49.5" customHeight="1">
      <c r="A14" s="72">
        <v>10</v>
      </c>
      <c r="B14" s="9"/>
      <c r="C14" s="9"/>
      <c r="D14" s="9"/>
      <c r="E14" s="9"/>
      <c r="F14" s="9"/>
      <c r="G14" s="7"/>
      <c r="N14" s="80"/>
    </row>
    <row r="15" spans="1:14" s="79" customFormat="1" ht="30" customHeight="1">
      <c r="A15" s="72">
        <v>11</v>
      </c>
      <c r="B15" s="9"/>
      <c r="C15" s="9"/>
      <c r="D15" s="9"/>
      <c r="E15" s="9"/>
      <c r="F15" s="9"/>
      <c r="G15" s="7">
        <v>9</v>
      </c>
      <c r="N15" s="80"/>
    </row>
    <row r="16" spans="1:14" ht="79.5" customHeight="1">
      <c r="A16" s="72">
        <v>12</v>
      </c>
      <c r="B16" s="9"/>
      <c r="C16" s="9"/>
      <c r="D16" s="9"/>
      <c r="E16" s="9"/>
      <c r="F16" s="9"/>
      <c r="G16" s="7"/>
      <c r="N16" s="2"/>
    </row>
    <row r="17" spans="1:14" ht="51" customHeight="1">
      <c r="A17" s="72">
        <v>13</v>
      </c>
      <c r="B17" s="9"/>
      <c r="C17" s="9"/>
      <c r="D17" s="9"/>
      <c r="E17" s="9"/>
      <c r="F17" s="9"/>
      <c r="G17" s="7"/>
      <c r="N17" s="2"/>
    </row>
    <row r="18" spans="1:14" ht="81" customHeight="1">
      <c r="A18" s="72">
        <v>14</v>
      </c>
      <c r="B18" s="9"/>
      <c r="C18" s="9"/>
      <c r="D18" s="9"/>
      <c r="E18" s="9"/>
      <c r="F18" s="9"/>
      <c r="G18" s="7">
        <v>3</v>
      </c>
      <c r="N18" s="2"/>
    </row>
    <row r="19" spans="1:14" ht="73.5" customHeight="1">
      <c r="A19" s="72">
        <v>15</v>
      </c>
      <c r="B19" s="9"/>
      <c r="C19" s="9"/>
      <c r="D19" s="9"/>
      <c r="E19" s="9"/>
      <c r="F19" s="9"/>
      <c r="G19" s="7"/>
      <c r="N19" s="2"/>
    </row>
    <row r="20" spans="1:14" ht="79.5" customHeight="1">
      <c r="A20" s="72">
        <v>16</v>
      </c>
      <c r="B20" s="9"/>
      <c r="C20" s="9"/>
      <c r="D20" s="9"/>
      <c r="E20" s="9"/>
      <c r="F20" s="9"/>
      <c r="G20" s="7"/>
      <c r="N20" s="2"/>
    </row>
    <row r="21" spans="1:14" ht="57.75" customHeight="1">
      <c r="A21" s="72">
        <v>17</v>
      </c>
      <c r="B21" s="9"/>
      <c r="C21" s="9"/>
      <c r="D21" s="9"/>
      <c r="E21" s="9"/>
      <c r="F21" s="9"/>
      <c r="G21" s="7"/>
      <c r="N21" s="2"/>
    </row>
    <row r="22" spans="1:14" ht="43.5" customHeight="1">
      <c r="A22" s="72">
        <v>18</v>
      </c>
      <c r="B22" s="9"/>
      <c r="C22" s="9"/>
      <c r="D22" s="9"/>
      <c r="E22" s="9"/>
      <c r="F22" s="9"/>
      <c r="G22" s="7"/>
      <c r="N22" s="2"/>
    </row>
    <row r="23" spans="1:14" ht="39" customHeight="1">
      <c r="A23" s="72">
        <v>19</v>
      </c>
      <c r="B23" s="9"/>
      <c r="C23" s="9"/>
      <c r="D23" s="9"/>
      <c r="E23" s="9"/>
      <c r="F23" s="9"/>
      <c r="G23" s="7"/>
      <c r="N23" s="2"/>
    </row>
    <row r="24" spans="1:14" ht="50.25" customHeight="1">
      <c r="A24" s="72">
        <v>20</v>
      </c>
      <c r="B24" s="9"/>
      <c r="C24" s="9"/>
      <c r="D24" s="9"/>
      <c r="E24" s="9"/>
      <c r="F24" s="9"/>
      <c r="G24" s="7"/>
      <c r="N24" s="2"/>
    </row>
    <row r="25" spans="1:14" ht="52.5" customHeight="1">
      <c r="A25" s="72">
        <v>21</v>
      </c>
      <c r="B25" s="9"/>
      <c r="C25" s="9"/>
      <c r="D25" s="9"/>
      <c r="E25" s="9"/>
      <c r="F25" s="9"/>
      <c r="G25" s="7"/>
      <c r="N25" s="2"/>
    </row>
    <row r="26" spans="1:14" ht="60.75" customHeight="1">
      <c r="A26" s="72">
        <v>22</v>
      </c>
      <c r="B26" s="78"/>
      <c r="C26" s="9"/>
      <c r="D26" s="9"/>
      <c r="E26" s="9"/>
      <c r="F26" s="9"/>
      <c r="G26" s="7"/>
      <c r="N26" s="2"/>
    </row>
    <row r="27" spans="1:14" ht="76.5" customHeight="1">
      <c r="A27" s="72">
        <v>23</v>
      </c>
      <c r="B27" s="9"/>
      <c r="C27" s="9"/>
      <c r="D27" s="9"/>
      <c r="E27" s="9"/>
      <c r="F27" s="9"/>
      <c r="G27" s="7"/>
      <c r="N27" s="2"/>
    </row>
    <row r="28" spans="1:14" ht="30" customHeight="1">
      <c r="A28" s="72">
        <v>24</v>
      </c>
      <c r="B28" s="86"/>
      <c r="C28" s="86"/>
      <c r="D28" s="86"/>
      <c r="E28" s="86"/>
      <c r="F28" s="86"/>
      <c r="G28" s="7"/>
      <c r="N28" s="2"/>
    </row>
    <row r="29" spans="1:14" ht="30" customHeight="1">
      <c r="A29" s="72">
        <v>25</v>
      </c>
      <c r="B29" s="9"/>
      <c r="C29" s="9"/>
      <c r="D29" s="9"/>
      <c r="E29" s="9"/>
      <c r="F29" s="9"/>
      <c r="G29" s="7"/>
      <c r="N29" s="2"/>
    </row>
    <row r="30" spans="1:14" ht="30" customHeight="1">
      <c r="A30" s="72">
        <v>26</v>
      </c>
      <c r="B30" s="9"/>
      <c r="C30" s="9"/>
      <c r="D30" s="9"/>
      <c r="E30" s="9"/>
      <c r="F30" s="9"/>
      <c r="G30" s="7"/>
      <c r="N30" s="2"/>
    </row>
    <row r="31" spans="1:14" s="79" customFormat="1" ht="30" customHeight="1">
      <c r="A31" s="72">
        <v>27</v>
      </c>
      <c r="B31" s="9"/>
      <c r="C31" s="9"/>
      <c r="D31" s="9"/>
      <c r="E31" s="9"/>
      <c r="F31" s="9"/>
      <c r="G31" s="7"/>
      <c r="N31" s="80"/>
    </row>
    <row r="32" spans="1:14" ht="30" customHeight="1">
      <c r="A32" s="72">
        <v>28</v>
      </c>
      <c r="B32" s="9"/>
      <c r="C32" s="9"/>
      <c r="D32" s="9"/>
      <c r="E32" s="9"/>
      <c r="F32" s="9"/>
      <c r="G32" s="7"/>
      <c r="N32" s="2"/>
    </row>
    <row r="33" spans="1:14" ht="30" customHeight="1">
      <c r="A33" s="72">
        <v>29</v>
      </c>
      <c r="B33" s="9"/>
      <c r="C33" s="9"/>
      <c r="D33" s="9"/>
      <c r="E33" s="9"/>
      <c r="F33" s="9"/>
      <c r="G33" s="7"/>
      <c r="N33" s="2"/>
    </row>
    <row r="34" spans="1:14" s="79" customFormat="1" ht="30" customHeight="1">
      <c r="A34" s="72">
        <v>30</v>
      </c>
      <c r="B34" s="9"/>
      <c r="C34" s="9"/>
      <c r="D34" s="9"/>
      <c r="E34" s="9"/>
      <c r="F34" s="9"/>
      <c r="G34" s="7"/>
      <c r="N34" s="80"/>
    </row>
    <row r="35" spans="1:14" ht="30" customHeight="1">
      <c r="A35" s="72">
        <v>31</v>
      </c>
      <c r="B35" s="9"/>
      <c r="C35" s="9"/>
      <c r="D35" s="9"/>
      <c r="E35" s="9"/>
      <c r="F35" s="9"/>
      <c r="G35" s="7"/>
      <c r="N35" s="2"/>
    </row>
    <row r="36" spans="1:14" ht="30" customHeight="1">
      <c r="A36" s="72">
        <v>32</v>
      </c>
      <c r="B36" s="9"/>
      <c r="C36" s="9"/>
      <c r="D36" s="9"/>
      <c r="E36" s="9"/>
      <c r="F36" s="9"/>
      <c r="G36" s="7"/>
      <c r="N36" s="2"/>
    </row>
    <row r="37" spans="1:14" ht="30" customHeight="1">
      <c r="A37" s="72">
        <v>33</v>
      </c>
      <c r="B37" s="9"/>
      <c r="C37" s="9"/>
      <c r="D37" s="9"/>
      <c r="E37" s="9"/>
      <c r="F37" s="9"/>
      <c r="G37" s="7"/>
      <c r="N37" s="2"/>
    </row>
    <row r="38" spans="1:14" ht="30" customHeight="1">
      <c r="A38" s="72">
        <v>34</v>
      </c>
      <c r="B38" s="9"/>
      <c r="C38" s="9"/>
      <c r="D38" s="9"/>
      <c r="E38" s="9"/>
      <c r="F38" s="9"/>
      <c r="G38" s="7"/>
      <c r="N38" s="2"/>
    </row>
    <row r="39" spans="1:14" ht="15">
      <c r="A39" s="76"/>
      <c r="B39" s="76"/>
      <c r="C39" s="76"/>
      <c r="D39" s="76"/>
      <c r="E39" s="70" t="s">
        <v>11</v>
      </c>
      <c r="F39" s="76"/>
      <c r="G39" s="2"/>
      <c r="N39" s="2"/>
    </row>
    <row r="41" spans="1:14" ht="20.25">
      <c r="E41" s="71" t="s">
        <v>173</v>
      </c>
    </row>
  </sheetData>
  <autoFilter ref="A3:N39">
    <filterColumn colId="2" showButton="0"/>
    <sortState ref="A6:N58">
      <sortCondition ref="A3:A58"/>
    </sortState>
  </autoFilter>
  <mergeCells count="7">
    <mergeCell ref="A1:G1"/>
    <mergeCell ref="B3:B4"/>
    <mergeCell ref="A3:A4"/>
    <mergeCell ref="F3:F4"/>
    <mergeCell ref="E3:E4"/>
    <mergeCell ref="C3:D3"/>
    <mergeCell ref="A2:M2"/>
  </mergeCells>
  <phoneticPr fontId="0" type="noConversion"/>
  <printOptions horizontalCentered="1"/>
  <pageMargins left="0.25" right="0.25" top="0.75" bottom="0.75" header="0.3" footer="0.3"/>
  <pageSetup paperSize="9" scale="4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0"/>
  <sheetViews>
    <sheetView topLeftCell="C1" zoomScale="75" zoomScaleNormal="75" workbookViewId="0">
      <selection activeCell="P56" sqref="P56"/>
    </sheetView>
  </sheetViews>
  <sheetFormatPr defaultColWidth="9.140625" defaultRowHeight="12.75"/>
  <cols>
    <col min="1" max="1" width="4.7109375" style="13" customWidth="1"/>
    <col min="2" max="2" width="18.140625" style="13" customWidth="1"/>
    <col min="3" max="3" width="16" style="13" customWidth="1"/>
    <col min="4" max="4" width="5.85546875" style="13" customWidth="1"/>
    <col min="5" max="5" width="13.140625" style="13" customWidth="1"/>
    <col min="6" max="6" width="12.5703125" style="13" customWidth="1"/>
    <col min="7" max="7" width="13" style="13" customWidth="1"/>
    <col min="8" max="8" width="9.7109375" style="13" customWidth="1"/>
    <col min="9" max="11" width="8.5703125" style="13" customWidth="1"/>
    <col min="12" max="12" width="10.28515625" style="13" customWidth="1"/>
    <col min="13" max="13" width="10.28515625" style="16" customWidth="1"/>
    <col min="14" max="14" width="7.5703125" style="15" customWidth="1"/>
    <col min="15" max="15" width="8.140625" style="15" customWidth="1"/>
    <col min="16" max="16" width="7" style="15" customWidth="1"/>
    <col min="17" max="17" width="3.5703125" style="15" customWidth="1"/>
    <col min="18" max="18" width="8.140625" style="15" customWidth="1"/>
    <col min="19" max="19" width="7.140625" style="15" customWidth="1"/>
    <col min="20" max="20" width="11.42578125" style="15" customWidth="1"/>
    <col min="21" max="21" width="10.28515625" style="14" customWidth="1"/>
    <col min="22" max="16384" width="9.140625" style="13"/>
  </cols>
  <sheetData>
    <row r="1" spans="1:23" ht="18">
      <c r="A1" s="124" t="s">
        <v>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</row>
    <row r="2" spans="1:23" s="32" customFormat="1" ht="18" customHeight="1">
      <c r="A2" s="124" t="s">
        <v>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</row>
    <row r="3" spans="1:23" s="32" customFormat="1">
      <c r="M3" s="34"/>
      <c r="N3" s="33"/>
      <c r="O3" s="33"/>
      <c r="P3" s="33"/>
      <c r="Q3" s="33"/>
      <c r="R3" s="33"/>
      <c r="S3" s="33"/>
      <c r="T3" s="33"/>
    </row>
    <row r="4" spans="1:23" s="26" customFormat="1" ht="39.950000000000003" customHeight="1" thickBot="1">
      <c r="A4" s="27" t="s">
        <v>85</v>
      </c>
      <c r="B4" s="27" t="s">
        <v>84</v>
      </c>
      <c r="C4" s="27" t="s">
        <v>5</v>
      </c>
      <c r="D4" s="27" t="s">
        <v>83</v>
      </c>
      <c r="E4" s="31" t="s">
        <v>82</v>
      </c>
      <c r="F4" s="31" t="s">
        <v>81</v>
      </c>
      <c r="G4" s="31" t="s">
        <v>80</v>
      </c>
      <c r="H4" s="31" t="s">
        <v>79</v>
      </c>
      <c r="I4" s="31" t="s">
        <v>78</v>
      </c>
      <c r="J4" s="31" t="s">
        <v>77</v>
      </c>
      <c r="K4" s="31" t="s">
        <v>76</v>
      </c>
      <c r="L4" s="31"/>
      <c r="M4" s="30" t="s">
        <v>75</v>
      </c>
      <c r="N4" s="29" t="s">
        <v>74</v>
      </c>
      <c r="O4" s="29" t="s">
        <v>73</v>
      </c>
      <c r="P4" s="29" t="s">
        <v>72</v>
      </c>
      <c r="Q4" s="29" t="s">
        <v>71</v>
      </c>
      <c r="R4" s="29" t="s">
        <v>70</v>
      </c>
      <c r="S4" s="29" t="s">
        <v>69</v>
      </c>
      <c r="T4" s="29" t="s">
        <v>68</v>
      </c>
      <c r="U4" s="28" t="s">
        <v>67</v>
      </c>
      <c r="V4" s="27" t="s">
        <v>1</v>
      </c>
    </row>
    <row r="5" spans="1:23" ht="42.75" customHeight="1" thickTop="1">
      <c r="A5" s="125"/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4"/>
    </row>
    <row r="6" spans="1:23" ht="20.100000000000001" customHeight="1">
      <c r="A6" s="24">
        <v>1</v>
      </c>
      <c r="B6" s="24"/>
      <c r="C6" s="18" t="s">
        <v>66</v>
      </c>
      <c r="D6" s="18"/>
      <c r="E6" s="23">
        <v>29.1</v>
      </c>
      <c r="F6" s="23"/>
      <c r="G6" s="23"/>
      <c r="H6" s="23">
        <v>29.1</v>
      </c>
      <c r="I6" s="23">
        <v>7.3</v>
      </c>
      <c r="J6" s="23">
        <v>0.98599999999999999</v>
      </c>
      <c r="K6" s="23">
        <f t="shared" ref="K6:K14" si="0">J6+((0.06*I6)-0.15)</f>
        <v>1.274</v>
      </c>
      <c r="L6" s="23">
        <f t="shared" ref="L6:L37" si="1">POWER((K6/J6),1/4)</f>
        <v>1.0661618253666716</v>
      </c>
      <c r="M6" s="22">
        <f t="shared" ref="M6:M37" si="2">(SQRT(I6))*((1.25*(SQRT(H6)/I6)+0.075*((I6+SQRT(H6)))/(POWER(K6,1/3))))*L6</f>
        <v>5.1907342240974916</v>
      </c>
      <c r="N6" s="21">
        <v>-1.4999999999999999E-2</v>
      </c>
      <c r="O6" s="21">
        <v>5.0000000000000001E-3</v>
      </c>
      <c r="P6" s="21"/>
      <c r="Q6" s="21"/>
      <c r="R6" s="21"/>
      <c r="S6" s="21"/>
      <c r="T6" s="20">
        <f t="shared" ref="T6:T37" si="3">(N6+O6+P6+Q6+R6+S6)</f>
        <v>-9.9999999999999985E-3</v>
      </c>
      <c r="U6" s="19">
        <f t="shared" ref="U6:U37" si="4">M6*(100%+T6)</f>
        <v>5.1388268818565166</v>
      </c>
      <c r="V6" s="18"/>
      <c r="W6" s="14"/>
    </row>
    <row r="7" spans="1:23" ht="20.100000000000001" customHeight="1">
      <c r="A7" s="24">
        <f t="shared" ref="A7:A38" si="5">A6+1</f>
        <v>2</v>
      </c>
      <c r="B7" s="24"/>
      <c r="C7" s="25" t="s">
        <v>65</v>
      </c>
      <c r="D7" s="18"/>
      <c r="E7" s="23">
        <v>33.799999999999997</v>
      </c>
      <c r="F7" s="23"/>
      <c r="G7" s="23"/>
      <c r="H7" s="23">
        <f t="shared" ref="H7:H12" si="6">IF(G7=0,E7,(E7+F7+G7)/2)</f>
        <v>33.799999999999997</v>
      </c>
      <c r="I7" s="23">
        <v>7.5</v>
      </c>
      <c r="J7" s="23">
        <v>1.655</v>
      </c>
      <c r="K7" s="23">
        <f t="shared" si="0"/>
        <v>1.9550000000000001</v>
      </c>
      <c r="L7" s="23">
        <f t="shared" si="1"/>
        <v>1.042526710715542</v>
      </c>
      <c r="M7" s="22">
        <f t="shared" si="2"/>
        <v>5.0464454477901279</v>
      </c>
      <c r="N7" s="21"/>
      <c r="O7" s="21">
        <v>5.0000000000000001E-3</v>
      </c>
      <c r="P7" s="21"/>
      <c r="Q7" s="21"/>
      <c r="R7" s="21">
        <v>5.0000000000000001E-3</v>
      </c>
      <c r="S7" s="21"/>
      <c r="T7" s="20">
        <f t="shared" si="3"/>
        <v>0.01</v>
      </c>
      <c r="U7" s="19">
        <f t="shared" si="4"/>
        <v>5.0969099022680293</v>
      </c>
      <c r="V7" s="18"/>
      <c r="W7" s="14"/>
    </row>
    <row r="8" spans="1:23" ht="20.100000000000001" customHeight="1">
      <c r="A8" s="24">
        <f t="shared" si="5"/>
        <v>3</v>
      </c>
      <c r="B8" s="24"/>
      <c r="C8" s="18" t="s">
        <v>64</v>
      </c>
      <c r="D8" s="18"/>
      <c r="E8" s="23">
        <v>26.85</v>
      </c>
      <c r="F8" s="23"/>
      <c r="G8" s="23"/>
      <c r="H8" s="23">
        <f t="shared" si="6"/>
        <v>26.85</v>
      </c>
      <c r="I8" s="23">
        <v>6.43</v>
      </c>
      <c r="J8" s="23">
        <v>1.35</v>
      </c>
      <c r="K8" s="23">
        <f t="shared" si="0"/>
        <v>1.5858000000000001</v>
      </c>
      <c r="L8" s="23">
        <f t="shared" si="1"/>
        <v>1.0410669542956545</v>
      </c>
      <c r="M8" s="22">
        <f t="shared" si="2"/>
        <v>4.6307034186167799</v>
      </c>
      <c r="N8" s="21"/>
      <c r="O8" s="21">
        <v>5.0000000000000001E-3</v>
      </c>
      <c r="P8" s="21"/>
      <c r="Q8" s="21"/>
      <c r="R8" s="21"/>
      <c r="S8" s="21"/>
      <c r="T8" s="20">
        <f t="shared" si="3"/>
        <v>5.0000000000000001E-3</v>
      </c>
      <c r="U8" s="19">
        <f t="shared" si="4"/>
        <v>4.6538569357098636</v>
      </c>
      <c r="V8" s="18"/>
      <c r="W8" s="14"/>
    </row>
    <row r="9" spans="1:23" ht="20.100000000000001" customHeight="1">
      <c r="A9" s="24">
        <f t="shared" si="5"/>
        <v>4</v>
      </c>
      <c r="B9" s="24"/>
      <c r="C9" s="18" t="s">
        <v>63</v>
      </c>
      <c r="D9" s="18"/>
      <c r="E9" s="23">
        <v>20.3</v>
      </c>
      <c r="F9" s="23"/>
      <c r="G9" s="23"/>
      <c r="H9" s="23">
        <f t="shared" si="6"/>
        <v>20.3</v>
      </c>
      <c r="I9" s="23">
        <v>5.95</v>
      </c>
      <c r="J9" s="23">
        <v>0.92</v>
      </c>
      <c r="K9" s="23">
        <f t="shared" si="0"/>
        <v>1.127</v>
      </c>
      <c r="L9" s="23">
        <f t="shared" si="1"/>
        <v>1.0520442866433584</v>
      </c>
      <c r="M9" s="22">
        <f t="shared" si="2"/>
        <v>4.3627502187545701</v>
      </c>
      <c r="N9" s="21">
        <v>-0.02</v>
      </c>
      <c r="O9" s="21">
        <v>5.0000000000000001E-3</v>
      </c>
      <c r="P9" s="21"/>
      <c r="Q9" s="21"/>
      <c r="R9" s="21"/>
      <c r="S9" s="21"/>
      <c r="T9" s="20">
        <f t="shared" si="3"/>
        <v>-1.4999999999999999E-2</v>
      </c>
      <c r="U9" s="19">
        <f t="shared" si="4"/>
        <v>4.2973089654732517</v>
      </c>
      <c r="V9" s="18"/>
      <c r="W9" s="14"/>
    </row>
    <row r="10" spans="1:23" ht="20.100000000000001" customHeight="1">
      <c r="A10" s="24">
        <f t="shared" si="5"/>
        <v>5</v>
      </c>
      <c r="B10" s="24"/>
      <c r="C10" s="18" t="s">
        <v>62</v>
      </c>
      <c r="D10" s="18"/>
      <c r="E10" s="23">
        <v>32.57</v>
      </c>
      <c r="F10" s="23"/>
      <c r="G10" s="23"/>
      <c r="H10" s="23">
        <f t="shared" si="6"/>
        <v>32.57</v>
      </c>
      <c r="I10" s="23">
        <v>7.2</v>
      </c>
      <c r="J10" s="23">
        <v>1.52</v>
      </c>
      <c r="K10" s="23">
        <f t="shared" si="0"/>
        <v>1.802</v>
      </c>
      <c r="L10" s="23">
        <f t="shared" si="1"/>
        <v>1.0434647913876591</v>
      </c>
      <c r="M10" s="22">
        <f t="shared" si="2"/>
        <v>5.0014570844120803</v>
      </c>
      <c r="N10" s="21"/>
      <c r="O10" s="21">
        <v>5.0000000000000001E-3</v>
      </c>
      <c r="P10" s="21"/>
      <c r="Q10" s="21"/>
      <c r="R10" s="21">
        <v>5.0000000000000001E-3</v>
      </c>
      <c r="S10" s="21"/>
      <c r="T10" s="20">
        <f t="shared" si="3"/>
        <v>0.01</v>
      </c>
      <c r="U10" s="19">
        <f t="shared" si="4"/>
        <v>5.0514716552562007</v>
      </c>
      <c r="V10" s="18"/>
      <c r="W10" s="14"/>
    </row>
    <row r="11" spans="1:23" ht="20.100000000000001" customHeight="1">
      <c r="A11" s="24">
        <f t="shared" si="5"/>
        <v>6</v>
      </c>
      <c r="B11" s="24"/>
      <c r="C11" s="18" t="s">
        <v>61</v>
      </c>
      <c r="D11" s="18"/>
      <c r="E11" s="23">
        <v>27.7</v>
      </c>
      <c r="F11" s="23"/>
      <c r="G11" s="23"/>
      <c r="H11" s="23">
        <f t="shared" si="6"/>
        <v>27.7</v>
      </c>
      <c r="I11" s="23">
        <v>7.87</v>
      </c>
      <c r="J11" s="23">
        <v>1.8</v>
      </c>
      <c r="K11" s="23">
        <f t="shared" si="0"/>
        <v>2.1222000000000003</v>
      </c>
      <c r="L11" s="23">
        <f t="shared" si="1"/>
        <v>1.0420257502822239</v>
      </c>
      <c r="M11" s="22">
        <f t="shared" si="2"/>
        <v>4.6842638957872627</v>
      </c>
      <c r="N11" s="21">
        <v>-0.02</v>
      </c>
      <c r="O11" s="21">
        <v>5.0000000000000001E-3</v>
      </c>
      <c r="P11" s="21"/>
      <c r="Q11" s="21"/>
      <c r="R11" s="21"/>
      <c r="S11" s="21"/>
      <c r="T11" s="20">
        <f t="shared" si="3"/>
        <v>-1.4999999999999999E-2</v>
      </c>
      <c r="U11" s="19">
        <f t="shared" si="4"/>
        <v>4.6139999373504539</v>
      </c>
      <c r="V11" s="18"/>
      <c r="W11" s="14"/>
    </row>
    <row r="12" spans="1:23" ht="20.100000000000001" customHeight="1">
      <c r="A12" s="24">
        <f t="shared" si="5"/>
        <v>7</v>
      </c>
      <c r="B12" s="24"/>
      <c r="C12" s="18" t="s">
        <v>60</v>
      </c>
      <c r="D12" s="18"/>
      <c r="E12" s="23">
        <v>33.08</v>
      </c>
      <c r="F12" s="23"/>
      <c r="G12" s="23"/>
      <c r="H12" s="23">
        <f t="shared" si="6"/>
        <v>33.08</v>
      </c>
      <c r="I12" s="23">
        <v>7.2</v>
      </c>
      <c r="J12" s="23">
        <v>1.48</v>
      </c>
      <c r="K12" s="23">
        <f t="shared" si="0"/>
        <v>1.762</v>
      </c>
      <c r="L12" s="23">
        <f t="shared" si="1"/>
        <v>1.0445663883571785</v>
      </c>
      <c r="M12" s="22">
        <f t="shared" si="2"/>
        <v>5.0528878195621161</v>
      </c>
      <c r="N12" s="21"/>
      <c r="O12" s="21">
        <v>5.0000000000000001E-3</v>
      </c>
      <c r="P12" s="21"/>
      <c r="Q12" s="21"/>
      <c r="R12" s="21">
        <v>5.0000000000000001E-3</v>
      </c>
      <c r="S12" s="21"/>
      <c r="T12" s="20">
        <f t="shared" si="3"/>
        <v>0.01</v>
      </c>
      <c r="U12" s="19">
        <f t="shared" si="4"/>
        <v>5.1034166977577371</v>
      </c>
      <c r="V12" s="18"/>
      <c r="W12" s="14"/>
    </row>
    <row r="13" spans="1:23" ht="20.100000000000001" customHeight="1">
      <c r="A13" s="24">
        <f t="shared" si="5"/>
        <v>8</v>
      </c>
      <c r="B13" s="24"/>
      <c r="C13" s="18" t="s">
        <v>50</v>
      </c>
      <c r="D13" s="18">
        <v>1240</v>
      </c>
      <c r="E13" s="23">
        <v>33</v>
      </c>
      <c r="F13" s="23"/>
      <c r="G13" s="23"/>
      <c r="H13" s="23">
        <v>33</v>
      </c>
      <c r="I13" s="23">
        <v>8.0500000000000007</v>
      </c>
      <c r="J13" s="23">
        <v>1.65</v>
      </c>
      <c r="K13" s="23">
        <f t="shared" si="0"/>
        <v>1.9830000000000001</v>
      </c>
      <c r="L13" s="23">
        <f t="shared" si="1"/>
        <v>1.0470313670380862</v>
      </c>
      <c r="M13" s="22">
        <f t="shared" si="2"/>
        <v>5.0962491912549659</v>
      </c>
      <c r="N13" s="21"/>
      <c r="O13" s="21"/>
      <c r="P13" s="21"/>
      <c r="Q13" s="21"/>
      <c r="R13" s="21"/>
      <c r="S13" s="21"/>
      <c r="T13" s="20">
        <f t="shared" si="3"/>
        <v>0</v>
      </c>
      <c r="U13" s="19">
        <f t="shared" si="4"/>
        <v>5.0962491912549659</v>
      </c>
      <c r="V13" s="18"/>
      <c r="W13" s="14"/>
    </row>
    <row r="14" spans="1:23" ht="20.100000000000001" customHeight="1">
      <c r="A14" s="24">
        <f t="shared" si="5"/>
        <v>9</v>
      </c>
      <c r="B14" s="24"/>
      <c r="C14" s="18" t="s">
        <v>59</v>
      </c>
      <c r="D14" s="18"/>
      <c r="E14" s="23">
        <v>20.87</v>
      </c>
      <c r="F14" s="23"/>
      <c r="G14" s="23"/>
      <c r="H14" s="23">
        <f>IF(G14=0,E14,(E14+F14+G14)/2)</f>
        <v>20.87</v>
      </c>
      <c r="I14" s="23">
        <v>6.48</v>
      </c>
      <c r="J14" s="23">
        <v>0.9</v>
      </c>
      <c r="K14" s="23">
        <f t="shared" si="0"/>
        <v>1.1388</v>
      </c>
      <c r="L14" s="23">
        <f t="shared" si="1"/>
        <v>1.0605990585047378</v>
      </c>
      <c r="M14" s="22">
        <f t="shared" si="2"/>
        <v>4.5215323218622991</v>
      </c>
      <c r="N14" s="21"/>
      <c r="O14" s="21"/>
      <c r="P14" s="21"/>
      <c r="Q14" s="21"/>
      <c r="R14" s="21"/>
      <c r="S14" s="21"/>
      <c r="T14" s="20">
        <f t="shared" si="3"/>
        <v>0</v>
      </c>
      <c r="U14" s="19">
        <f t="shared" si="4"/>
        <v>4.5215323218622991</v>
      </c>
      <c r="V14" s="18"/>
      <c r="W14" s="14"/>
    </row>
    <row r="15" spans="1:23" ht="20.100000000000001" customHeight="1">
      <c r="A15" s="24">
        <f t="shared" si="5"/>
        <v>10</v>
      </c>
      <c r="B15" s="24"/>
      <c r="C15" s="18" t="s">
        <v>58</v>
      </c>
      <c r="D15" s="18"/>
      <c r="E15" s="23">
        <v>20.46</v>
      </c>
      <c r="F15" s="23"/>
      <c r="G15" s="23"/>
      <c r="H15" s="23">
        <v>19.850000000000001</v>
      </c>
      <c r="I15" s="23">
        <v>6.2</v>
      </c>
      <c r="J15" s="23">
        <v>1.1299999999999999</v>
      </c>
      <c r="K15" s="23">
        <v>1.5</v>
      </c>
      <c r="L15" s="23">
        <f t="shared" si="1"/>
        <v>1.0733792707910159</v>
      </c>
      <c r="M15" s="22">
        <f t="shared" si="2"/>
        <v>4.2666191167492107</v>
      </c>
      <c r="N15" s="21"/>
      <c r="O15" s="21">
        <v>5.0000000000000001E-3</v>
      </c>
      <c r="P15" s="21"/>
      <c r="Q15" s="21"/>
      <c r="R15" s="21"/>
      <c r="S15" s="21"/>
      <c r="T15" s="20">
        <f t="shared" si="3"/>
        <v>5.0000000000000001E-3</v>
      </c>
      <c r="U15" s="19">
        <f t="shared" si="4"/>
        <v>4.2879522123329563</v>
      </c>
      <c r="V15" s="18"/>
      <c r="W15" s="14"/>
    </row>
    <row r="16" spans="1:23" ht="20.100000000000001" customHeight="1">
      <c r="A16" s="24">
        <f t="shared" si="5"/>
        <v>11</v>
      </c>
      <c r="B16" s="24"/>
      <c r="C16" s="18" t="s">
        <v>57</v>
      </c>
      <c r="D16" s="18"/>
      <c r="E16" s="23">
        <v>33.81</v>
      </c>
      <c r="F16" s="23"/>
      <c r="G16" s="23"/>
      <c r="H16" s="23">
        <f>IF(G16=0,E16,(E16+F16+G16)/2)</f>
        <v>33.81</v>
      </c>
      <c r="I16" s="23">
        <v>7.5</v>
      </c>
      <c r="J16" s="23">
        <v>1.667</v>
      </c>
      <c r="K16" s="23">
        <f t="shared" ref="K16:K47" si="7">J16+((0.06*I16)-0.15)</f>
        <v>1.9670000000000001</v>
      </c>
      <c r="L16" s="23">
        <f t="shared" si="1"/>
        <v>1.0422386876162149</v>
      </c>
      <c r="M16" s="22">
        <f t="shared" si="2"/>
        <v>5.0409626274278772</v>
      </c>
      <c r="N16" s="21"/>
      <c r="O16" s="21">
        <v>5.0000000000000001E-3</v>
      </c>
      <c r="P16" s="21"/>
      <c r="Q16" s="21"/>
      <c r="R16" s="21"/>
      <c r="S16" s="21"/>
      <c r="T16" s="20">
        <f t="shared" si="3"/>
        <v>5.0000000000000001E-3</v>
      </c>
      <c r="U16" s="19">
        <f t="shared" si="4"/>
        <v>5.0661674405650157</v>
      </c>
      <c r="V16" s="18"/>
      <c r="W16" s="14"/>
    </row>
    <row r="17" spans="1:23" ht="20.100000000000001" customHeight="1">
      <c r="A17" s="24">
        <f t="shared" si="5"/>
        <v>12</v>
      </c>
      <c r="B17" s="24"/>
      <c r="C17" s="18" t="s">
        <v>56</v>
      </c>
      <c r="D17" s="18"/>
      <c r="E17" s="23">
        <v>21.78</v>
      </c>
      <c r="F17" s="23"/>
      <c r="G17" s="23"/>
      <c r="H17" s="23">
        <f>IF(G17=0,E17,(E17+F17+G17)/2)</f>
        <v>21.78</v>
      </c>
      <c r="I17" s="23">
        <v>6.2</v>
      </c>
      <c r="J17" s="23">
        <v>0.98699999999999999</v>
      </c>
      <c r="K17" s="23">
        <f t="shared" si="7"/>
        <v>1.2090000000000001</v>
      </c>
      <c r="L17" s="23">
        <f t="shared" si="1"/>
        <v>1.0520279714526173</v>
      </c>
      <c r="M17" s="22">
        <f t="shared" si="2"/>
        <v>4.4688148430928774</v>
      </c>
      <c r="N17" s="21"/>
      <c r="O17" s="21">
        <v>5.0000000000000001E-3</v>
      </c>
      <c r="P17" s="21"/>
      <c r="Q17" s="21"/>
      <c r="R17" s="21">
        <v>5.0000000000000001E-3</v>
      </c>
      <c r="S17" s="21"/>
      <c r="T17" s="20">
        <f t="shared" si="3"/>
        <v>0.01</v>
      </c>
      <c r="U17" s="19">
        <f t="shared" si="4"/>
        <v>4.5135029915238061</v>
      </c>
      <c r="V17" s="18"/>
      <c r="W17" s="14"/>
    </row>
    <row r="18" spans="1:23" ht="20.100000000000001" customHeight="1">
      <c r="A18" s="24">
        <f t="shared" si="5"/>
        <v>13</v>
      </c>
      <c r="B18" s="24"/>
      <c r="C18" s="18" t="s">
        <v>55</v>
      </c>
      <c r="D18" s="18"/>
      <c r="E18" s="23">
        <v>20.329999999999998</v>
      </c>
      <c r="F18" s="23"/>
      <c r="G18" s="23"/>
      <c r="H18" s="23">
        <f>IF(G18=0,E18,(E18+F18+G18)/2)</f>
        <v>20.329999999999998</v>
      </c>
      <c r="I18" s="23">
        <v>6.2</v>
      </c>
      <c r="J18" s="23">
        <v>1.1359999999999999</v>
      </c>
      <c r="K18" s="23">
        <f t="shared" si="7"/>
        <v>1.3579999999999999</v>
      </c>
      <c r="L18" s="23">
        <f t="shared" si="1"/>
        <v>1.0456355968884326</v>
      </c>
      <c r="M18" s="22">
        <f t="shared" si="2"/>
        <v>4.2551551542927619</v>
      </c>
      <c r="N18" s="21"/>
      <c r="O18" s="21">
        <v>5.0000000000000001E-3</v>
      </c>
      <c r="P18" s="21"/>
      <c r="Q18" s="21"/>
      <c r="R18" s="21"/>
      <c r="S18" s="21"/>
      <c r="T18" s="20">
        <f t="shared" si="3"/>
        <v>5.0000000000000001E-3</v>
      </c>
      <c r="U18" s="19">
        <f t="shared" si="4"/>
        <v>4.2764309300642251</v>
      </c>
      <c r="V18" s="18"/>
      <c r="W18" s="14"/>
    </row>
    <row r="19" spans="1:23" ht="20.100000000000001" customHeight="1">
      <c r="A19" s="24">
        <f t="shared" si="5"/>
        <v>14</v>
      </c>
      <c r="B19" s="24" t="s">
        <v>54</v>
      </c>
      <c r="C19" s="18" t="s">
        <v>53</v>
      </c>
      <c r="D19" s="18"/>
      <c r="E19" s="23">
        <v>41.76</v>
      </c>
      <c r="F19" s="23"/>
      <c r="G19" s="23"/>
      <c r="H19" s="23">
        <f>IF(G19=0,E19,(E19+F19+G19)/2)</f>
        <v>41.76</v>
      </c>
      <c r="I19" s="23">
        <v>9.3000000000000007</v>
      </c>
      <c r="J19" s="23">
        <v>3.4</v>
      </c>
      <c r="K19" s="23">
        <f t="shared" si="7"/>
        <v>3.8079999999999998</v>
      </c>
      <c r="L19" s="23">
        <f t="shared" si="1"/>
        <v>1.0287373447220802</v>
      </c>
      <c r="M19" s="22">
        <f t="shared" si="2"/>
        <v>5.0998883870002576</v>
      </c>
      <c r="N19" s="21"/>
      <c r="O19" s="21"/>
      <c r="P19" s="21"/>
      <c r="Q19" s="21"/>
      <c r="R19" s="21"/>
      <c r="S19" s="21"/>
      <c r="T19" s="20">
        <f t="shared" si="3"/>
        <v>0</v>
      </c>
      <c r="U19" s="19">
        <f t="shared" si="4"/>
        <v>5.0998883870002576</v>
      </c>
      <c r="V19" s="18" t="s">
        <v>34</v>
      </c>
      <c r="W19" s="14"/>
    </row>
    <row r="20" spans="1:23" ht="20.100000000000001" customHeight="1">
      <c r="A20" s="24">
        <f t="shared" si="5"/>
        <v>15</v>
      </c>
      <c r="B20" s="24"/>
      <c r="C20" s="18" t="s">
        <v>52</v>
      </c>
      <c r="D20" s="18"/>
      <c r="E20" s="23">
        <v>21.8</v>
      </c>
      <c r="F20" s="23"/>
      <c r="G20" s="23"/>
      <c r="H20" s="23">
        <v>24.4</v>
      </c>
      <c r="I20" s="23">
        <v>6.5</v>
      </c>
      <c r="J20" s="23">
        <v>1.01</v>
      </c>
      <c r="K20" s="23">
        <f t="shared" si="7"/>
        <v>1.25</v>
      </c>
      <c r="L20" s="23">
        <f t="shared" si="1"/>
        <v>1.0547442337955502</v>
      </c>
      <c r="M20" s="22">
        <f t="shared" si="2"/>
        <v>4.6962137867191176</v>
      </c>
      <c r="N20" s="21">
        <v>-1.4999999999999999E-2</v>
      </c>
      <c r="O20" s="21">
        <v>0</v>
      </c>
      <c r="P20" s="21"/>
      <c r="Q20" s="21"/>
      <c r="R20" s="21">
        <v>5.0000000000000001E-3</v>
      </c>
      <c r="S20" s="21"/>
      <c r="T20" s="20">
        <f t="shared" si="3"/>
        <v>-9.9999999999999985E-3</v>
      </c>
      <c r="U20" s="19">
        <f t="shared" si="4"/>
        <v>4.6492516488519264</v>
      </c>
      <c r="V20" s="18"/>
      <c r="W20" s="14"/>
    </row>
    <row r="21" spans="1:23" ht="20.100000000000001" customHeight="1">
      <c r="A21" s="24">
        <f t="shared" si="5"/>
        <v>16</v>
      </c>
      <c r="B21" s="24"/>
      <c r="C21" s="18" t="s">
        <v>51</v>
      </c>
      <c r="D21" s="18"/>
      <c r="E21" s="23">
        <v>30</v>
      </c>
      <c r="F21" s="23"/>
      <c r="G21" s="23"/>
      <c r="H21" s="23">
        <f t="shared" ref="H21:H34" si="8">IF(G21=0,E21,(E21+F21+G21)/2)</f>
        <v>30</v>
      </c>
      <c r="I21" s="23">
        <v>7.49</v>
      </c>
      <c r="J21" s="23">
        <v>1.2849999999999999</v>
      </c>
      <c r="K21" s="23">
        <f t="shared" si="7"/>
        <v>1.5844</v>
      </c>
      <c r="L21" s="23">
        <f t="shared" si="1"/>
        <v>1.0537568881446195</v>
      </c>
      <c r="M21" s="22">
        <f t="shared" si="2"/>
        <v>5.0419975082973787</v>
      </c>
      <c r="N21" s="21"/>
      <c r="O21" s="21">
        <v>5.0000000000000001E-3</v>
      </c>
      <c r="P21" s="21"/>
      <c r="Q21" s="21"/>
      <c r="R21" s="21">
        <v>5.0000000000000001E-3</v>
      </c>
      <c r="S21" s="21"/>
      <c r="T21" s="20">
        <f t="shared" si="3"/>
        <v>0.01</v>
      </c>
      <c r="U21" s="19">
        <f t="shared" si="4"/>
        <v>5.0924174833803528</v>
      </c>
      <c r="V21" s="18"/>
      <c r="W21" s="14"/>
    </row>
    <row r="22" spans="1:23" ht="20.100000000000001" customHeight="1">
      <c r="A22" s="24">
        <f t="shared" si="5"/>
        <v>17</v>
      </c>
      <c r="B22" s="24"/>
      <c r="C22" s="18" t="s">
        <v>50</v>
      </c>
      <c r="D22" s="18">
        <v>1242</v>
      </c>
      <c r="E22" s="23">
        <v>38.119999999999997</v>
      </c>
      <c r="F22" s="23"/>
      <c r="G22" s="23"/>
      <c r="H22" s="23">
        <f t="shared" si="8"/>
        <v>38.119999999999997</v>
      </c>
      <c r="I22" s="23">
        <v>8.0500000000000007</v>
      </c>
      <c r="J22" s="23">
        <v>2.33</v>
      </c>
      <c r="K22" s="23">
        <f t="shared" si="7"/>
        <v>2.6630000000000003</v>
      </c>
      <c r="L22" s="23">
        <f t="shared" si="1"/>
        <v>1.033960174940999</v>
      </c>
      <c r="M22" s="22">
        <f t="shared" si="2"/>
        <v>5.0703671355410291</v>
      </c>
      <c r="N22" s="21"/>
      <c r="O22" s="21">
        <v>5.0000000000000001E-3</v>
      </c>
      <c r="P22" s="21"/>
      <c r="Q22" s="21"/>
      <c r="R22" s="21"/>
      <c r="S22" s="21"/>
      <c r="T22" s="20">
        <f t="shared" si="3"/>
        <v>5.0000000000000001E-3</v>
      </c>
      <c r="U22" s="19">
        <f t="shared" si="4"/>
        <v>5.0957189712187336</v>
      </c>
      <c r="V22" s="18"/>
      <c r="W22" s="14"/>
    </row>
    <row r="23" spans="1:23" ht="20.100000000000001" customHeight="1">
      <c r="A23" s="24">
        <f t="shared" si="5"/>
        <v>18</v>
      </c>
      <c r="B23" s="24"/>
      <c r="C23" s="18" t="s">
        <v>49</v>
      </c>
      <c r="D23" s="18"/>
      <c r="E23" s="23">
        <v>42</v>
      </c>
      <c r="F23" s="23"/>
      <c r="G23" s="23"/>
      <c r="H23" s="23">
        <f t="shared" si="8"/>
        <v>42</v>
      </c>
      <c r="I23" s="23">
        <v>8.8000000000000007</v>
      </c>
      <c r="J23" s="23">
        <v>3.9</v>
      </c>
      <c r="K23" s="23">
        <f t="shared" si="7"/>
        <v>4.2779999999999996</v>
      </c>
      <c r="L23" s="23">
        <f t="shared" si="1"/>
        <v>1.0233967732170057</v>
      </c>
      <c r="M23" s="22">
        <f t="shared" si="2"/>
        <v>4.9379867826279016</v>
      </c>
      <c r="N23" s="21"/>
      <c r="O23" s="21"/>
      <c r="P23" s="21">
        <v>0.01</v>
      </c>
      <c r="Q23" s="21"/>
      <c r="R23" s="21"/>
      <c r="S23" s="21"/>
      <c r="T23" s="20">
        <f t="shared" si="3"/>
        <v>0.01</v>
      </c>
      <c r="U23" s="19">
        <f t="shared" si="4"/>
        <v>4.9873666504541809</v>
      </c>
      <c r="V23" s="18"/>
      <c r="W23" s="14"/>
    </row>
    <row r="24" spans="1:23" ht="20.100000000000001" customHeight="1">
      <c r="A24" s="24">
        <f t="shared" si="5"/>
        <v>19</v>
      </c>
      <c r="B24" s="24"/>
      <c r="C24" s="18" t="s">
        <v>48</v>
      </c>
      <c r="D24" s="18"/>
      <c r="E24" s="23">
        <v>30</v>
      </c>
      <c r="F24" s="23">
        <v>41.8</v>
      </c>
      <c r="G24" s="23">
        <v>21.8</v>
      </c>
      <c r="H24" s="23">
        <f t="shared" si="8"/>
        <v>46.8</v>
      </c>
      <c r="I24" s="23">
        <v>7.55</v>
      </c>
      <c r="J24" s="23">
        <v>1.23</v>
      </c>
      <c r="K24" s="23">
        <f t="shared" si="7"/>
        <v>1.5329999999999999</v>
      </c>
      <c r="L24" s="23">
        <f t="shared" si="1"/>
        <v>1.0565967265296397</v>
      </c>
      <c r="M24" s="22">
        <f t="shared" si="2"/>
        <v>6.0059022764317227</v>
      </c>
      <c r="N24" s="21"/>
      <c r="O24" s="21">
        <v>5.0000000000000001E-3</v>
      </c>
      <c r="P24" s="21"/>
      <c r="Q24" s="21"/>
      <c r="R24" s="21"/>
      <c r="S24" s="21"/>
      <c r="T24" s="20">
        <f t="shared" si="3"/>
        <v>5.0000000000000001E-3</v>
      </c>
      <c r="U24" s="19">
        <f t="shared" si="4"/>
        <v>6.0359317878138805</v>
      </c>
      <c r="V24" s="18"/>
      <c r="W24" s="14"/>
    </row>
    <row r="25" spans="1:23" ht="20.100000000000001" customHeight="1">
      <c r="A25" s="24">
        <f t="shared" si="5"/>
        <v>20</v>
      </c>
      <c r="B25" s="24"/>
      <c r="C25" s="18" t="s">
        <v>47</v>
      </c>
      <c r="D25" s="18"/>
      <c r="E25" s="23">
        <v>18.5</v>
      </c>
      <c r="F25" s="23"/>
      <c r="G25" s="23"/>
      <c r="H25" s="23">
        <f t="shared" si="8"/>
        <v>18.5</v>
      </c>
      <c r="I25" s="23">
        <v>5.35</v>
      </c>
      <c r="J25" s="23">
        <v>0.67</v>
      </c>
      <c r="K25" s="23">
        <f t="shared" si="7"/>
        <v>0.84099999999999997</v>
      </c>
      <c r="L25" s="23">
        <f t="shared" si="1"/>
        <v>1.0584742526226469</v>
      </c>
      <c r="M25" s="22">
        <f t="shared" si="2"/>
        <v>4.3378036439237881</v>
      </c>
      <c r="N25" s="21">
        <v>-1.4999999999999999E-2</v>
      </c>
      <c r="O25" s="21">
        <v>5.0000000000000001E-3</v>
      </c>
      <c r="P25" s="21"/>
      <c r="Q25" s="21"/>
      <c r="R25" s="21"/>
      <c r="S25" s="21"/>
      <c r="T25" s="20">
        <f t="shared" si="3"/>
        <v>-9.9999999999999985E-3</v>
      </c>
      <c r="U25" s="19">
        <f t="shared" si="4"/>
        <v>4.2944256074845502</v>
      </c>
      <c r="V25" s="18"/>
      <c r="W25" s="14"/>
    </row>
    <row r="26" spans="1:23" ht="20.100000000000001" customHeight="1">
      <c r="A26" s="24">
        <f t="shared" si="5"/>
        <v>21</v>
      </c>
      <c r="B26" s="24"/>
      <c r="C26" s="18" t="s">
        <v>46</v>
      </c>
      <c r="D26" s="18"/>
      <c r="E26" s="23">
        <v>23.53</v>
      </c>
      <c r="F26" s="23"/>
      <c r="G26" s="23"/>
      <c r="H26" s="23">
        <f t="shared" si="8"/>
        <v>23.53</v>
      </c>
      <c r="I26" s="23">
        <v>6.2</v>
      </c>
      <c r="J26" s="23">
        <v>1.0629999999999999</v>
      </c>
      <c r="K26" s="23">
        <f t="shared" si="7"/>
        <v>1.2849999999999999</v>
      </c>
      <c r="L26" s="23">
        <f t="shared" si="1"/>
        <v>1.0485580186614449</v>
      </c>
      <c r="M26" s="22">
        <f t="shared" si="2"/>
        <v>4.5437964241129114</v>
      </c>
      <c r="N26" s="21"/>
      <c r="O26" s="21">
        <v>5.0000000000000001E-3</v>
      </c>
      <c r="P26" s="21"/>
      <c r="Q26" s="21"/>
      <c r="R26" s="21"/>
      <c r="S26" s="21"/>
      <c r="T26" s="20">
        <f t="shared" si="3"/>
        <v>5.0000000000000001E-3</v>
      </c>
      <c r="U26" s="19">
        <f t="shared" si="4"/>
        <v>4.5665154062334752</v>
      </c>
      <c r="V26" s="18"/>
      <c r="W26" s="14"/>
    </row>
    <row r="27" spans="1:23" ht="20.100000000000001" customHeight="1">
      <c r="A27" s="24">
        <f t="shared" si="5"/>
        <v>22</v>
      </c>
      <c r="B27" s="24"/>
      <c r="C27" s="18">
        <v>376</v>
      </c>
      <c r="D27" s="18"/>
      <c r="E27" s="23">
        <v>31.56</v>
      </c>
      <c r="F27" s="23"/>
      <c r="G27" s="23"/>
      <c r="H27" s="23">
        <f t="shared" si="8"/>
        <v>31.56</v>
      </c>
      <c r="I27" s="23">
        <v>7.2</v>
      </c>
      <c r="J27" s="23">
        <v>1.5920000000000001</v>
      </c>
      <c r="K27" s="23">
        <f t="shared" si="7"/>
        <v>1.8740000000000001</v>
      </c>
      <c r="L27" s="23">
        <f t="shared" si="1"/>
        <v>1.0416135738304422</v>
      </c>
      <c r="M27" s="22">
        <f t="shared" si="2"/>
        <v>4.9052984407368578</v>
      </c>
      <c r="N27" s="21"/>
      <c r="O27" s="21">
        <v>5.0000000000000001E-3</v>
      </c>
      <c r="P27" s="21"/>
      <c r="Q27" s="21"/>
      <c r="R27" s="21">
        <v>5.0000000000000001E-3</v>
      </c>
      <c r="S27" s="21"/>
      <c r="T27" s="20">
        <f t="shared" si="3"/>
        <v>0.01</v>
      </c>
      <c r="U27" s="19">
        <f t="shared" si="4"/>
        <v>4.9543514251442264</v>
      </c>
      <c r="V27" s="18"/>
      <c r="W27" s="14"/>
    </row>
    <row r="28" spans="1:23" ht="20.100000000000001" customHeight="1">
      <c r="A28" s="24">
        <f t="shared" si="5"/>
        <v>23</v>
      </c>
      <c r="B28" s="24"/>
      <c r="C28" s="18" t="s">
        <v>45</v>
      </c>
      <c r="D28" s="18"/>
      <c r="E28" s="23">
        <v>27</v>
      </c>
      <c r="F28" s="23"/>
      <c r="G28" s="23"/>
      <c r="H28" s="23">
        <f t="shared" si="8"/>
        <v>27</v>
      </c>
      <c r="I28" s="23">
        <v>7.8</v>
      </c>
      <c r="J28" s="23">
        <v>1.8</v>
      </c>
      <c r="K28" s="23">
        <f t="shared" si="7"/>
        <v>2.1179999999999999</v>
      </c>
      <c r="L28" s="23">
        <f t="shared" si="1"/>
        <v>1.0415098045713245</v>
      </c>
      <c r="M28" s="22">
        <f t="shared" si="2"/>
        <v>4.6299123976836754</v>
      </c>
      <c r="N28" s="21"/>
      <c r="O28" s="21"/>
      <c r="P28" s="21"/>
      <c r="Q28" s="21"/>
      <c r="R28" s="21"/>
      <c r="S28" s="21"/>
      <c r="T28" s="20">
        <f t="shared" si="3"/>
        <v>0</v>
      </c>
      <c r="U28" s="19">
        <f t="shared" si="4"/>
        <v>4.6299123976836754</v>
      </c>
      <c r="V28" s="18"/>
      <c r="W28" s="14"/>
    </row>
    <row r="29" spans="1:23" ht="20.100000000000001" customHeight="1">
      <c r="A29" s="24">
        <f t="shared" si="5"/>
        <v>24</v>
      </c>
      <c r="B29" s="24"/>
      <c r="C29" s="18" t="s">
        <v>44</v>
      </c>
      <c r="D29" s="18"/>
      <c r="E29" s="23">
        <v>30</v>
      </c>
      <c r="F29" s="23"/>
      <c r="G29" s="23"/>
      <c r="H29" s="23">
        <f t="shared" si="8"/>
        <v>30</v>
      </c>
      <c r="I29" s="23">
        <v>7.8</v>
      </c>
      <c r="J29" s="23">
        <v>2.5</v>
      </c>
      <c r="K29" s="23">
        <f t="shared" si="7"/>
        <v>2.8180000000000001</v>
      </c>
      <c r="L29" s="23">
        <f t="shared" si="1"/>
        <v>1.0303867017770367</v>
      </c>
      <c r="M29" s="22">
        <f t="shared" si="2"/>
        <v>4.5547272338767186</v>
      </c>
      <c r="N29" s="21">
        <v>-1.4999999999999999E-2</v>
      </c>
      <c r="O29" s="21">
        <v>5.0000000000000001E-3</v>
      </c>
      <c r="P29" s="21"/>
      <c r="Q29" s="21"/>
      <c r="R29" s="21"/>
      <c r="S29" s="21"/>
      <c r="T29" s="20">
        <f t="shared" si="3"/>
        <v>-9.9999999999999985E-3</v>
      </c>
      <c r="U29" s="19">
        <f t="shared" si="4"/>
        <v>4.5091799615379511</v>
      </c>
      <c r="V29" s="18"/>
      <c r="W29" s="14"/>
    </row>
    <row r="30" spans="1:23" ht="20.100000000000001" customHeight="1">
      <c r="A30" s="24">
        <f t="shared" si="5"/>
        <v>25</v>
      </c>
      <c r="B30" s="24"/>
      <c r="C30" s="18" t="s">
        <v>30</v>
      </c>
      <c r="D30" s="18"/>
      <c r="E30" s="23">
        <v>32.450000000000003</v>
      </c>
      <c r="F30" s="23"/>
      <c r="G30" s="23"/>
      <c r="H30" s="23">
        <f t="shared" si="8"/>
        <v>32.450000000000003</v>
      </c>
      <c r="I30" s="23">
        <v>7.25</v>
      </c>
      <c r="J30" s="23">
        <v>2.2999999999999998</v>
      </c>
      <c r="K30" s="23">
        <f t="shared" si="7"/>
        <v>2.585</v>
      </c>
      <c r="L30" s="23">
        <f t="shared" si="1"/>
        <v>1.0296347176229736</v>
      </c>
      <c r="M30" s="22">
        <f t="shared" si="2"/>
        <v>4.6843553528711803</v>
      </c>
      <c r="N30" s="21">
        <v>-2.5000000000000001E-2</v>
      </c>
      <c r="O30" s="21">
        <v>5.0000000000000001E-3</v>
      </c>
      <c r="P30" s="21"/>
      <c r="Q30" s="21"/>
      <c r="R30" s="21"/>
      <c r="S30" s="21"/>
      <c r="T30" s="20">
        <f t="shared" si="3"/>
        <v>-0.02</v>
      </c>
      <c r="U30" s="19">
        <f t="shared" si="4"/>
        <v>4.5906682458137569</v>
      </c>
      <c r="V30" s="18"/>
      <c r="W30" s="14"/>
    </row>
    <row r="31" spans="1:23" ht="20.100000000000001" customHeight="1">
      <c r="A31" s="24">
        <f t="shared" si="5"/>
        <v>26</v>
      </c>
      <c r="B31" s="24"/>
      <c r="C31" s="18" t="s">
        <v>43</v>
      </c>
      <c r="D31" s="18"/>
      <c r="E31" s="23">
        <v>19.600000000000001</v>
      </c>
      <c r="F31" s="23"/>
      <c r="G31" s="23"/>
      <c r="H31" s="23">
        <f t="shared" si="8"/>
        <v>19.600000000000001</v>
      </c>
      <c r="I31" s="23">
        <v>7.1</v>
      </c>
      <c r="J31" s="23">
        <v>1.2</v>
      </c>
      <c r="K31" s="23">
        <f t="shared" si="7"/>
        <v>1.476</v>
      </c>
      <c r="L31" s="23">
        <f t="shared" si="1"/>
        <v>1.0531161619882878</v>
      </c>
      <c r="M31" s="22">
        <f t="shared" si="2"/>
        <v>4.3179110898529922</v>
      </c>
      <c r="N31" s="21">
        <v>-2.5000000000000001E-2</v>
      </c>
      <c r="O31" s="21">
        <v>5.0000000000000001E-3</v>
      </c>
      <c r="P31" s="21"/>
      <c r="Q31" s="21"/>
      <c r="R31" s="21"/>
      <c r="S31" s="21"/>
      <c r="T31" s="20">
        <f t="shared" si="3"/>
        <v>-0.02</v>
      </c>
      <c r="U31" s="19">
        <f t="shared" si="4"/>
        <v>4.2315528680559327</v>
      </c>
      <c r="V31" s="18" t="s">
        <v>41</v>
      </c>
      <c r="W31" s="14"/>
    </row>
    <row r="32" spans="1:23" ht="20.100000000000001" customHeight="1">
      <c r="A32" s="24">
        <f t="shared" si="5"/>
        <v>27</v>
      </c>
      <c r="B32" s="24"/>
      <c r="C32" s="18" t="s">
        <v>42</v>
      </c>
      <c r="D32" s="18"/>
      <c r="E32" s="23">
        <v>20</v>
      </c>
      <c r="F32" s="23"/>
      <c r="G32" s="23"/>
      <c r="H32" s="23">
        <f t="shared" si="8"/>
        <v>20</v>
      </c>
      <c r="I32" s="23">
        <v>6.8</v>
      </c>
      <c r="J32" s="23">
        <v>1.2</v>
      </c>
      <c r="K32" s="23">
        <f t="shared" si="7"/>
        <v>1.458</v>
      </c>
      <c r="L32" s="23">
        <f t="shared" si="1"/>
        <v>1.049890653474175</v>
      </c>
      <c r="M32" s="22">
        <f t="shared" si="2"/>
        <v>4.291859170671958</v>
      </c>
      <c r="N32" s="21">
        <v>-2.5000000000000001E-2</v>
      </c>
      <c r="O32" s="21"/>
      <c r="P32" s="21"/>
      <c r="Q32" s="21"/>
      <c r="R32" s="21"/>
      <c r="S32" s="21"/>
      <c r="T32" s="20">
        <f t="shared" si="3"/>
        <v>-2.5000000000000001E-2</v>
      </c>
      <c r="U32" s="19">
        <f t="shared" si="4"/>
        <v>4.1845626914051586</v>
      </c>
      <c r="V32" s="18" t="s">
        <v>41</v>
      </c>
      <c r="W32" s="14"/>
    </row>
    <row r="33" spans="1:23" ht="20.100000000000001" customHeight="1">
      <c r="A33" s="24">
        <f t="shared" si="5"/>
        <v>28</v>
      </c>
      <c r="B33" s="24"/>
      <c r="C33" s="18" t="s">
        <v>40</v>
      </c>
      <c r="D33" s="18"/>
      <c r="E33" s="23">
        <v>40</v>
      </c>
      <c r="F33" s="23"/>
      <c r="G33" s="23"/>
      <c r="H33" s="23">
        <f t="shared" si="8"/>
        <v>40</v>
      </c>
      <c r="I33" s="23">
        <v>9.68</v>
      </c>
      <c r="J33" s="23">
        <v>4</v>
      </c>
      <c r="K33" s="23">
        <f t="shared" si="7"/>
        <v>4.4307999999999996</v>
      </c>
      <c r="L33" s="23">
        <f t="shared" si="1"/>
        <v>1.0259012026362502</v>
      </c>
      <c r="M33" s="22">
        <f t="shared" si="2"/>
        <v>4.939474914232755</v>
      </c>
      <c r="N33" s="21">
        <v>-5.0000000000000001E-3</v>
      </c>
      <c r="O33" s="21">
        <v>5.0000000000000001E-3</v>
      </c>
      <c r="P33" s="21"/>
      <c r="Q33" s="21"/>
      <c r="R33" s="21"/>
      <c r="S33" s="21"/>
      <c r="T33" s="20">
        <f t="shared" si="3"/>
        <v>0</v>
      </c>
      <c r="U33" s="19">
        <f t="shared" si="4"/>
        <v>4.939474914232755</v>
      </c>
      <c r="V33" s="18" t="s">
        <v>39</v>
      </c>
      <c r="W33" s="14"/>
    </row>
    <row r="34" spans="1:23" ht="20.100000000000001" customHeight="1">
      <c r="A34" s="24">
        <f t="shared" si="5"/>
        <v>29</v>
      </c>
      <c r="B34" s="24"/>
      <c r="C34" s="18"/>
      <c r="D34" s="18"/>
      <c r="E34" s="23">
        <v>26</v>
      </c>
      <c r="F34" s="23"/>
      <c r="G34" s="23"/>
      <c r="H34" s="23">
        <f t="shared" si="8"/>
        <v>26</v>
      </c>
      <c r="I34" s="23">
        <v>7.2</v>
      </c>
      <c r="J34" s="23">
        <v>1.45</v>
      </c>
      <c r="K34" s="23">
        <f t="shared" si="7"/>
        <v>1.732</v>
      </c>
      <c r="L34" s="23">
        <f t="shared" si="1"/>
        <v>1.0454300307279005</v>
      </c>
      <c r="M34" s="22">
        <f t="shared" si="2"/>
        <v>4.6379297707993512</v>
      </c>
      <c r="N34" s="21"/>
      <c r="O34" s="21">
        <v>5.0000000000000001E-3</v>
      </c>
      <c r="P34" s="21"/>
      <c r="Q34" s="21"/>
      <c r="R34" s="21"/>
      <c r="S34" s="21"/>
      <c r="T34" s="20">
        <f t="shared" si="3"/>
        <v>5.0000000000000001E-3</v>
      </c>
      <c r="U34" s="19">
        <f t="shared" si="4"/>
        <v>4.6611194196533479</v>
      </c>
      <c r="V34" s="18"/>
      <c r="W34" s="14"/>
    </row>
    <row r="35" spans="1:23" ht="20.100000000000001" customHeight="1">
      <c r="A35" s="24">
        <f t="shared" si="5"/>
        <v>30</v>
      </c>
      <c r="B35" s="24"/>
      <c r="C35" s="18" t="s">
        <v>38</v>
      </c>
      <c r="D35" s="18"/>
      <c r="E35" s="23">
        <v>23</v>
      </c>
      <c r="F35" s="23"/>
      <c r="G35" s="23"/>
      <c r="H35" s="23">
        <v>19.5</v>
      </c>
      <c r="I35" s="23">
        <v>7.25</v>
      </c>
      <c r="J35" s="23">
        <v>1.1000000000000001</v>
      </c>
      <c r="K35" s="23">
        <f t="shared" si="7"/>
        <v>1.3850000000000002</v>
      </c>
      <c r="L35" s="23">
        <f t="shared" si="1"/>
        <v>1.0592885356166375</v>
      </c>
      <c r="M35" s="22">
        <f t="shared" si="2"/>
        <v>4.4103474650204451</v>
      </c>
      <c r="N35" s="21">
        <v>-1.4999999999999999E-2</v>
      </c>
      <c r="O35" s="21">
        <v>5.0000000000000001E-3</v>
      </c>
      <c r="P35" s="21"/>
      <c r="Q35" s="21"/>
      <c r="R35" s="21"/>
      <c r="S35" s="21"/>
      <c r="T35" s="20">
        <f t="shared" si="3"/>
        <v>-9.9999999999999985E-3</v>
      </c>
      <c r="U35" s="19">
        <f t="shared" si="4"/>
        <v>4.3662439903702408</v>
      </c>
      <c r="V35" s="18" t="s">
        <v>18</v>
      </c>
      <c r="W35" s="14"/>
    </row>
    <row r="36" spans="1:23" ht="20.100000000000001" customHeight="1">
      <c r="A36" s="24">
        <f t="shared" si="5"/>
        <v>31</v>
      </c>
      <c r="B36" s="24"/>
      <c r="C36" s="18" t="s">
        <v>37</v>
      </c>
      <c r="D36" s="18"/>
      <c r="E36" s="23">
        <v>28</v>
      </c>
      <c r="F36" s="23"/>
      <c r="G36" s="23"/>
      <c r="H36" s="23">
        <f t="shared" ref="H36:H46" si="9">IF(G36=0,E36,(E36+F36+G36)/2)</f>
        <v>28</v>
      </c>
      <c r="I36" s="23">
        <v>8.1999999999999993</v>
      </c>
      <c r="J36" s="23">
        <v>3.2</v>
      </c>
      <c r="K36" s="23">
        <f t="shared" si="7"/>
        <v>3.5420000000000003</v>
      </c>
      <c r="L36" s="23">
        <f t="shared" si="1"/>
        <v>1.0257101299222118</v>
      </c>
      <c r="M36" s="22">
        <f t="shared" si="2"/>
        <v>4.3189386817479294</v>
      </c>
      <c r="N36" s="21">
        <v>-1.4999999999999999E-2</v>
      </c>
      <c r="O36" s="21">
        <v>5.0000000000000001E-3</v>
      </c>
      <c r="P36" s="21"/>
      <c r="Q36" s="21"/>
      <c r="R36" s="21"/>
      <c r="S36" s="21"/>
      <c r="T36" s="20">
        <f t="shared" si="3"/>
        <v>-9.9999999999999985E-3</v>
      </c>
      <c r="U36" s="19">
        <f t="shared" si="4"/>
        <v>4.2757492949304501</v>
      </c>
      <c r="V36" s="18" t="s">
        <v>25</v>
      </c>
      <c r="W36" s="14"/>
    </row>
    <row r="37" spans="1:23" ht="20.100000000000001" customHeight="1">
      <c r="A37" s="24">
        <f t="shared" si="5"/>
        <v>32</v>
      </c>
      <c r="B37" s="24"/>
      <c r="C37" s="18" t="s">
        <v>36</v>
      </c>
      <c r="D37" s="18"/>
      <c r="E37" s="23">
        <v>25</v>
      </c>
      <c r="F37" s="23"/>
      <c r="G37" s="23"/>
      <c r="H37" s="23">
        <f t="shared" si="9"/>
        <v>25</v>
      </c>
      <c r="I37" s="23">
        <v>7.99</v>
      </c>
      <c r="J37" s="23">
        <v>2.4900000000000002</v>
      </c>
      <c r="K37" s="23">
        <f t="shared" si="7"/>
        <v>2.8194000000000004</v>
      </c>
      <c r="L37" s="23">
        <f t="shared" si="1"/>
        <v>1.0315477522732575</v>
      </c>
      <c r="M37" s="22">
        <f t="shared" si="2"/>
        <v>4.2917017213907842</v>
      </c>
      <c r="N37" s="21">
        <v>-2.5000000000000001E-2</v>
      </c>
      <c r="O37" s="21">
        <v>5.0000000000000001E-3</v>
      </c>
      <c r="P37" s="21"/>
      <c r="Q37" s="21"/>
      <c r="R37" s="21"/>
      <c r="S37" s="21"/>
      <c r="T37" s="20">
        <f t="shared" si="3"/>
        <v>-0.02</v>
      </c>
      <c r="U37" s="19">
        <f t="shared" si="4"/>
        <v>4.2058676869629688</v>
      </c>
      <c r="V37" s="18" t="s">
        <v>25</v>
      </c>
      <c r="W37" s="14"/>
    </row>
    <row r="38" spans="1:23" ht="20.100000000000001" customHeight="1">
      <c r="A38" s="24">
        <f t="shared" si="5"/>
        <v>33</v>
      </c>
      <c r="B38" s="24"/>
      <c r="C38" s="18" t="s">
        <v>35</v>
      </c>
      <c r="D38" s="18"/>
      <c r="E38" s="23">
        <v>30</v>
      </c>
      <c r="F38" s="23"/>
      <c r="G38" s="23"/>
      <c r="H38" s="23">
        <f t="shared" si="9"/>
        <v>30</v>
      </c>
      <c r="I38" s="23">
        <v>7.3</v>
      </c>
      <c r="J38" s="23">
        <v>1.7</v>
      </c>
      <c r="K38" s="23">
        <f t="shared" si="7"/>
        <v>1.988</v>
      </c>
      <c r="L38" s="23">
        <f t="shared" ref="L38:L69" si="10">POWER((K38/J38),1/4)</f>
        <v>1.0399006859276283</v>
      </c>
      <c r="M38" s="22">
        <f t="shared" ref="M38:M69" si="11">(SQRT(I38))*((1.25*(SQRT(H38)/I38)+0.075*((I38+SQRT(H38)))/(POWER(K38,1/3))))*L38</f>
        <v>4.7764313924902586</v>
      </c>
      <c r="N38" s="21">
        <v>-5.0000000000000001E-3</v>
      </c>
      <c r="O38" s="21">
        <v>5.0000000000000001E-3</v>
      </c>
      <c r="P38" s="21"/>
      <c r="Q38" s="21"/>
      <c r="R38" s="21">
        <v>5.0000000000000001E-3</v>
      </c>
      <c r="S38" s="21"/>
      <c r="T38" s="20">
        <f t="shared" ref="T38:T69" si="12">(N38+O38+P38+Q38+R38+S38)</f>
        <v>5.0000000000000001E-3</v>
      </c>
      <c r="U38" s="19">
        <f t="shared" ref="U38:U69" si="13">M38*(100%+T38)</f>
        <v>4.8003135494527092</v>
      </c>
      <c r="V38" s="18" t="s">
        <v>34</v>
      </c>
      <c r="W38" s="14"/>
    </row>
    <row r="39" spans="1:23" ht="20.100000000000001" customHeight="1">
      <c r="A39" s="24">
        <f t="shared" ref="A39:A70" si="14">A38+1</f>
        <v>34</v>
      </c>
      <c r="B39" s="24"/>
      <c r="C39" s="18" t="s">
        <v>33</v>
      </c>
      <c r="D39" s="18"/>
      <c r="E39" s="23">
        <v>20</v>
      </c>
      <c r="F39" s="23"/>
      <c r="G39" s="23"/>
      <c r="H39" s="23">
        <f t="shared" si="9"/>
        <v>20</v>
      </c>
      <c r="I39" s="23">
        <v>6.8</v>
      </c>
      <c r="J39" s="23">
        <v>1.45</v>
      </c>
      <c r="K39" s="23">
        <f t="shared" si="7"/>
        <v>1.708</v>
      </c>
      <c r="L39" s="23">
        <f t="shared" si="10"/>
        <v>1.0417894762109823</v>
      </c>
      <c r="M39" s="22">
        <f t="shared" si="11"/>
        <v>4.1546653928357724</v>
      </c>
      <c r="N39" s="21">
        <v>-5.0000000000000001E-3</v>
      </c>
      <c r="O39" s="21"/>
      <c r="P39" s="21"/>
      <c r="Q39" s="21"/>
      <c r="R39" s="21"/>
      <c r="S39" s="21"/>
      <c r="T39" s="20">
        <f t="shared" si="12"/>
        <v>-5.0000000000000001E-3</v>
      </c>
      <c r="U39" s="19">
        <f t="shared" si="13"/>
        <v>4.1338920658715939</v>
      </c>
      <c r="V39" s="18" t="s">
        <v>25</v>
      </c>
      <c r="W39" s="14"/>
    </row>
    <row r="40" spans="1:23" ht="20.100000000000001" customHeight="1">
      <c r="A40" s="24">
        <f t="shared" si="14"/>
        <v>35</v>
      </c>
      <c r="B40" s="24"/>
      <c r="C40" s="18" t="s">
        <v>32</v>
      </c>
      <c r="D40" s="18"/>
      <c r="E40" s="23">
        <v>17</v>
      </c>
      <c r="F40" s="23"/>
      <c r="G40" s="23"/>
      <c r="H40" s="23">
        <f t="shared" si="9"/>
        <v>17</v>
      </c>
      <c r="I40" s="23">
        <v>6.5</v>
      </c>
      <c r="J40" s="23">
        <v>1.3</v>
      </c>
      <c r="K40" s="23">
        <f t="shared" si="7"/>
        <v>1.54</v>
      </c>
      <c r="L40" s="23">
        <f t="shared" si="10"/>
        <v>1.0432642900147298</v>
      </c>
      <c r="M40" s="22">
        <f t="shared" si="11"/>
        <v>3.9440663489546988</v>
      </c>
      <c r="N40" s="21">
        <v>-5.0000000000000001E-3</v>
      </c>
      <c r="O40" s="21">
        <v>5.0000000000000001E-3</v>
      </c>
      <c r="P40" s="21"/>
      <c r="Q40" s="21"/>
      <c r="R40" s="21"/>
      <c r="S40" s="21"/>
      <c r="T40" s="20">
        <f t="shared" si="12"/>
        <v>0</v>
      </c>
      <c r="U40" s="19">
        <f t="shared" si="13"/>
        <v>3.9440663489546988</v>
      </c>
      <c r="V40" s="18" t="s">
        <v>25</v>
      </c>
      <c r="W40" s="14"/>
    </row>
    <row r="41" spans="1:23" ht="20.100000000000001" customHeight="1">
      <c r="A41" s="24">
        <f t="shared" si="14"/>
        <v>36</v>
      </c>
      <c r="B41" s="24"/>
      <c r="C41" s="18" t="s">
        <v>31</v>
      </c>
      <c r="D41" s="18"/>
      <c r="E41" s="23">
        <v>20</v>
      </c>
      <c r="F41" s="23"/>
      <c r="G41" s="23"/>
      <c r="H41" s="23">
        <f t="shared" si="9"/>
        <v>20</v>
      </c>
      <c r="I41" s="23">
        <v>6.78</v>
      </c>
      <c r="J41" s="23">
        <v>1.45</v>
      </c>
      <c r="K41" s="23">
        <f t="shared" si="7"/>
        <v>1.7067999999999999</v>
      </c>
      <c r="L41" s="23">
        <f t="shared" si="10"/>
        <v>1.0416064438810808</v>
      </c>
      <c r="M41" s="22">
        <f t="shared" si="11"/>
        <v>4.1514445682470971</v>
      </c>
      <c r="N41" s="21">
        <v>-5.0000000000000001E-3</v>
      </c>
      <c r="O41" s="21">
        <v>5.0000000000000001E-3</v>
      </c>
      <c r="P41" s="21"/>
      <c r="Q41" s="21"/>
      <c r="R41" s="21"/>
      <c r="S41" s="21"/>
      <c r="T41" s="20">
        <f t="shared" si="12"/>
        <v>0</v>
      </c>
      <c r="U41" s="19">
        <f t="shared" si="13"/>
        <v>4.1514445682470971</v>
      </c>
      <c r="V41" s="18"/>
      <c r="W41" s="14"/>
    </row>
    <row r="42" spans="1:23" ht="20.100000000000001" customHeight="1">
      <c r="A42" s="24">
        <f t="shared" si="14"/>
        <v>37</v>
      </c>
      <c r="B42" s="24"/>
      <c r="C42" s="18" t="s">
        <v>30</v>
      </c>
      <c r="D42" s="18"/>
      <c r="E42" s="23">
        <v>28.5</v>
      </c>
      <c r="F42" s="23"/>
      <c r="G42" s="23"/>
      <c r="H42" s="23">
        <f t="shared" si="9"/>
        <v>28.5</v>
      </c>
      <c r="I42" s="23">
        <v>7.25</v>
      </c>
      <c r="J42" s="23">
        <v>2.2000000000000002</v>
      </c>
      <c r="K42" s="23">
        <f t="shared" si="7"/>
        <v>2.4850000000000003</v>
      </c>
      <c r="L42" s="23">
        <f t="shared" si="10"/>
        <v>1.030922285902947</v>
      </c>
      <c r="M42" s="22">
        <f t="shared" si="11"/>
        <v>4.4898799988164306</v>
      </c>
      <c r="N42" s="21">
        <v>-2.5000000000000001E-2</v>
      </c>
      <c r="O42" s="21"/>
      <c r="P42" s="21"/>
      <c r="Q42" s="21"/>
      <c r="R42" s="21"/>
      <c r="S42" s="21"/>
      <c r="T42" s="20">
        <f t="shared" si="12"/>
        <v>-2.5000000000000001E-2</v>
      </c>
      <c r="U42" s="19">
        <f t="shared" si="13"/>
        <v>4.3776329988460194</v>
      </c>
      <c r="V42" s="18" t="s">
        <v>18</v>
      </c>
      <c r="W42" s="14"/>
    </row>
    <row r="43" spans="1:23" ht="20.100000000000001" customHeight="1">
      <c r="A43" s="24">
        <f t="shared" si="14"/>
        <v>38</v>
      </c>
      <c r="B43" s="24"/>
      <c r="C43" s="18" t="s">
        <v>29</v>
      </c>
      <c r="D43" s="18"/>
      <c r="E43" s="23">
        <v>26</v>
      </c>
      <c r="F43" s="23"/>
      <c r="G43" s="23"/>
      <c r="H43" s="23">
        <f t="shared" si="9"/>
        <v>26</v>
      </c>
      <c r="I43" s="23">
        <v>7.99</v>
      </c>
      <c r="J43" s="23">
        <v>2.4</v>
      </c>
      <c r="K43" s="23">
        <f t="shared" si="7"/>
        <v>2.7294</v>
      </c>
      <c r="L43" s="23">
        <f t="shared" si="10"/>
        <v>1.0326757681561889</v>
      </c>
      <c r="M43" s="22">
        <f t="shared" si="11"/>
        <v>4.3790131755529149</v>
      </c>
      <c r="N43" s="21">
        <v>-5.0000000000000001E-3</v>
      </c>
      <c r="O43" s="21">
        <v>5.0000000000000001E-3</v>
      </c>
      <c r="P43" s="21"/>
      <c r="Q43" s="21"/>
      <c r="R43" s="21"/>
      <c r="S43" s="21">
        <v>-5.0000000000000001E-3</v>
      </c>
      <c r="T43" s="20">
        <f t="shared" si="12"/>
        <v>-5.0000000000000001E-3</v>
      </c>
      <c r="U43" s="19">
        <f t="shared" si="13"/>
        <v>4.3571181096751506</v>
      </c>
      <c r="V43" s="18"/>
      <c r="W43" s="14"/>
    </row>
    <row r="44" spans="1:23" ht="20.100000000000001" customHeight="1">
      <c r="A44" s="24">
        <f t="shared" si="14"/>
        <v>39</v>
      </c>
      <c r="B44" s="24"/>
      <c r="C44" s="18" t="s">
        <v>28</v>
      </c>
      <c r="D44" s="18"/>
      <c r="E44" s="23">
        <v>26</v>
      </c>
      <c r="F44" s="23"/>
      <c r="G44" s="23"/>
      <c r="H44" s="23">
        <f t="shared" si="9"/>
        <v>26</v>
      </c>
      <c r="I44" s="23">
        <v>7.65</v>
      </c>
      <c r="J44" s="23">
        <v>2.34</v>
      </c>
      <c r="K44" s="23">
        <f t="shared" si="7"/>
        <v>2.649</v>
      </c>
      <c r="L44" s="23">
        <f t="shared" si="10"/>
        <v>1.0314935703720287</v>
      </c>
      <c r="M44" s="22">
        <f t="shared" si="11"/>
        <v>4.3485689360660809</v>
      </c>
      <c r="N44" s="21">
        <v>-5.0000000000000001E-3</v>
      </c>
      <c r="O44" s="21">
        <v>5.0000000000000001E-3</v>
      </c>
      <c r="P44" s="21"/>
      <c r="Q44" s="21"/>
      <c r="R44" s="21"/>
      <c r="S44" s="21"/>
      <c r="T44" s="20">
        <f t="shared" si="12"/>
        <v>0</v>
      </c>
      <c r="U44" s="19">
        <f t="shared" si="13"/>
        <v>4.3485689360660809</v>
      </c>
      <c r="V44" s="18"/>
      <c r="W44" s="14"/>
    </row>
    <row r="45" spans="1:23" ht="20.100000000000001" customHeight="1">
      <c r="A45" s="24">
        <f t="shared" si="14"/>
        <v>40</v>
      </c>
      <c r="B45" s="24"/>
      <c r="C45" s="18" t="s">
        <v>27</v>
      </c>
      <c r="D45" s="18"/>
      <c r="E45" s="23">
        <v>17.7</v>
      </c>
      <c r="F45" s="23"/>
      <c r="G45" s="23"/>
      <c r="H45" s="23">
        <f t="shared" si="9"/>
        <v>17.7</v>
      </c>
      <c r="I45" s="23">
        <v>6.5</v>
      </c>
      <c r="J45" s="23">
        <v>1.5</v>
      </c>
      <c r="K45" s="23">
        <f t="shared" si="7"/>
        <v>1.74</v>
      </c>
      <c r="L45" s="23">
        <f t="shared" si="10"/>
        <v>1.0378019856537666</v>
      </c>
      <c r="M45" s="22">
        <f t="shared" si="11"/>
        <v>3.9072302511130594</v>
      </c>
      <c r="N45" s="21">
        <v>-2.5000000000000001E-2</v>
      </c>
      <c r="O45" s="21"/>
      <c r="P45" s="21"/>
      <c r="Q45" s="21"/>
      <c r="R45" s="21"/>
      <c r="S45" s="21">
        <v>-1.4999999999999999E-2</v>
      </c>
      <c r="T45" s="20">
        <f t="shared" si="12"/>
        <v>-0.04</v>
      </c>
      <c r="U45" s="19">
        <f t="shared" si="13"/>
        <v>3.7509410410685371</v>
      </c>
      <c r="V45" s="18" t="s">
        <v>25</v>
      </c>
      <c r="W45" s="14"/>
    </row>
    <row r="46" spans="1:23" ht="20.100000000000001" customHeight="1">
      <c r="A46" s="24">
        <f t="shared" si="14"/>
        <v>41</v>
      </c>
      <c r="B46" s="24"/>
      <c r="C46" s="18" t="s">
        <v>26</v>
      </c>
      <c r="D46" s="18"/>
      <c r="E46" s="23">
        <v>26</v>
      </c>
      <c r="F46" s="23"/>
      <c r="G46" s="23"/>
      <c r="H46" s="23">
        <f t="shared" si="9"/>
        <v>26</v>
      </c>
      <c r="I46" s="23">
        <v>8</v>
      </c>
      <c r="J46" s="23">
        <v>2.54</v>
      </c>
      <c r="K46" s="23">
        <f t="shared" si="7"/>
        <v>2.87</v>
      </c>
      <c r="L46" s="23">
        <f t="shared" si="10"/>
        <v>1.0310080234283319</v>
      </c>
      <c r="M46" s="22">
        <f t="shared" si="11"/>
        <v>4.3392953492349617</v>
      </c>
      <c r="N46" s="21">
        <v>-1.4999999999999999E-2</v>
      </c>
      <c r="O46" s="21"/>
      <c r="P46" s="21"/>
      <c r="Q46" s="21"/>
      <c r="R46" s="21"/>
      <c r="S46" s="21">
        <v>-5.0000000000000001E-3</v>
      </c>
      <c r="T46" s="20">
        <f t="shared" si="12"/>
        <v>-0.02</v>
      </c>
      <c r="U46" s="19">
        <f t="shared" si="13"/>
        <v>4.2525094422502621</v>
      </c>
      <c r="V46" s="18" t="s">
        <v>25</v>
      </c>
      <c r="W46" s="14"/>
    </row>
    <row r="47" spans="1:23" ht="20.100000000000001" customHeight="1">
      <c r="A47" s="24">
        <f t="shared" si="14"/>
        <v>42</v>
      </c>
      <c r="B47" s="24"/>
      <c r="C47" s="18" t="s">
        <v>24</v>
      </c>
      <c r="D47" s="18"/>
      <c r="E47" s="23">
        <v>30</v>
      </c>
      <c r="F47" s="23"/>
      <c r="G47" s="23"/>
      <c r="H47" s="23">
        <v>27.5</v>
      </c>
      <c r="I47" s="23">
        <v>7.3</v>
      </c>
      <c r="J47" s="23">
        <v>1.5</v>
      </c>
      <c r="K47" s="23">
        <f t="shared" si="7"/>
        <v>1.788</v>
      </c>
      <c r="L47" s="23">
        <f t="shared" si="10"/>
        <v>1.0448863694758843</v>
      </c>
      <c r="M47" s="22">
        <f t="shared" si="11"/>
        <v>4.7233350425349867</v>
      </c>
      <c r="N47" s="21">
        <v>-1.4999999999999999E-2</v>
      </c>
      <c r="O47" s="21"/>
      <c r="P47" s="21"/>
      <c r="Q47" s="21"/>
      <c r="R47" s="21"/>
      <c r="S47" s="21"/>
      <c r="T47" s="20">
        <f t="shared" si="12"/>
        <v>-1.4999999999999999E-2</v>
      </c>
      <c r="U47" s="19">
        <f t="shared" si="13"/>
        <v>4.6524850168969616</v>
      </c>
      <c r="V47" s="18" t="s">
        <v>18</v>
      </c>
      <c r="W47" s="14"/>
    </row>
    <row r="48" spans="1:23" ht="20.100000000000001" customHeight="1">
      <c r="A48" s="24">
        <f t="shared" si="14"/>
        <v>43</v>
      </c>
      <c r="B48" s="24"/>
      <c r="C48" s="18" t="s">
        <v>23</v>
      </c>
      <c r="D48" s="18"/>
      <c r="E48" s="23">
        <v>20.21</v>
      </c>
      <c r="F48" s="23"/>
      <c r="G48" s="23"/>
      <c r="H48" s="23">
        <f t="shared" ref="H48:H79" si="15">IF(G48=0,E48,(E48+F48+G48)/2)</f>
        <v>20.21</v>
      </c>
      <c r="I48" s="23">
        <v>5.99</v>
      </c>
      <c r="J48" s="23">
        <v>0.68</v>
      </c>
      <c r="K48" s="23">
        <f t="shared" ref="K48:K79" si="16">J48+((0.06*I48)-0.15)</f>
        <v>0.88940000000000008</v>
      </c>
      <c r="L48" s="23">
        <f t="shared" si="10"/>
        <v>1.0694169249332688</v>
      </c>
      <c r="M48" s="22">
        <f t="shared" si="11"/>
        <v>4.5957556266905621</v>
      </c>
      <c r="N48" s="21"/>
      <c r="O48" s="21">
        <v>5.0000000000000001E-3</v>
      </c>
      <c r="P48" s="21"/>
      <c r="Q48" s="21"/>
      <c r="R48" s="21">
        <v>5.0000000000000001E-3</v>
      </c>
      <c r="S48" s="21"/>
      <c r="T48" s="20">
        <f t="shared" si="12"/>
        <v>0.01</v>
      </c>
      <c r="U48" s="19">
        <f t="shared" si="13"/>
        <v>4.641713182957468</v>
      </c>
      <c r="V48" s="18" t="s">
        <v>18</v>
      </c>
      <c r="W48" s="14"/>
    </row>
    <row r="49" spans="1:23" ht="20.100000000000001" customHeight="1">
      <c r="A49" s="24">
        <f t="shared" si="14"/>
        <v>44</v>
      </c>
      <c r="B49" s="24"/>
      <c r="C49" s="18" t="s">
        <v>22</v>
      </c>
      <c r="D49" s="18"/>
      <c r="E49" s="23">
        <v>29.6</v>
      </c>
      <c r="F49" s="23"/>
      <c r="G49" s="23"/>
      <c r="H49" s="23">
        <f t="shared" si="15"/>
        <v>29.6</v>
      </c>
      <c r="I49" s="23">
        <v>7.8</v>
      </c>
      <c r="J49" s="23">
        <v>2.4</v>
      </c>
      <c r="K49" s="23">
        <f t="shared" si="16"/>
        <v>2.718</v>
      </c>
      <c r="L49" s="23">
        <f t="shared" si="10"/>
        <v>1.0315957700037539</v>
      </c>
      <c r="M49" s="22">
        <f t="shared" si="11"/>
        <v>4.562093752252407</v>
      </c>
      <c r="N49" s="21"/>
      <c r="O49" s="21"/>
      <c r="P49" s="21"/>
      <c r="Q49" s="21"/>
      <c r="R49" s="21"/>
      <c r="S49" s="21"/>
      <c r="T49" s="20">
        <f t="shared" si="12"/>
        <v>0</v>
      </c>
      <c r="U49" s="19">
        <f t="shared" si="13"/>
        <v>4.562093752252407</v>
      </c>
      <c r="V49" s="18" t="s">
        <v>18</v>
      </c>
      <c r="W49" s="14"/>
    </row>
    <row r="50" spans="1:23" ht="20.100000000000001" customHeight="1">
      <c r="A50" s="24">
        <f t="shared" si="14"/>
        <v>45</v>
      </c>
      <c r="B50" s="24"/>
      <c r="C50" s="18" t="s">
        <v>21</v>
      </c>
      <c r="D50" s="18"/>
      <c r="E50" s="23">
        <v>23.94</v>
      </c>
      <c r="F50" s="23"/>
      <c r="G50" s="23"/>
      <c r="H50" s="23">
        <f t="shared" si="15"/>
        <v>23.94</v>
      </c>
      <c r="I50" s="23">
        <v>6.5</v>
      </c>
      <c r="J50" s="23">
        <v>1.1200000000000001</v>
      </c>
      <c r="K50" s="23">
        <f t="shared" si="16"/>
        <v>1.36</v>
      </c>
      <c r="L50" s="23">
        <f t="shared" si="10"/>
        <v>1.0497363145279293</v>
      </c>
      <c r="M50" s="22">
        <f t="shared" si="11"/>
        <v>4.5822691673315195</v>
      </c>
      <c r="N50" s="21"/>
      <c r="O50" s="21">
        <v>5.0000000000000001E-3</v>
      </c>
      <c r="P50" s="21"/>
      <c r="Q50" s="21"/>
      <c r="R50" s="21">
        <v>5.0000000000000001E-3</v>
      </c>
      <c r="S50" s="21"/>
      <c r="T50" s="20">
        <f t="shared" si="12"/>
        <v>0.01</v>
      </c>
      <c r="U50" s="19">
        <f t="shared" si="13"/>
        <v>4.6280918590048348</v>
      </c>
      <c r="V50" s="18" t="s">
        <v>18</v>
      </c>
      <c r="W50" s="14"/>
    </row>
    <row r="51" spans="1:23" ht="20.100000000000001" customHeight="1">
      <c r="A51" s="24">
        <f t="shared" si="14"/>
        <v>46</v>
      </c>
      <c r="B51" s="24"/>
      <c r="C51" s="18" t="s">
        <v>20</v>
      </c>
      <c r="D51" s="18"/>
      <c r="E51" s="23">
        <v>25</v>
      </c>
      <c r="F51" s="23"/>
      <c r="G51" s="23"/>
      <c r="H51" s="23">
        <f t="shared" si="15"/>
        <v>25</v>
      </c>
      <c r="I51" s="23">
        <v>6.7</v>
      </c>
      <c r="J51" s="23">
        <v>1.2</v>
      </c>
      <c r="K51" s="23">
        <f t="shared" si="16"/>
        <v>1.452</v>
      </c>
      <c r="L51" s="23">
        <f t="shared" si="10"/>
        <v>1.0488088481701516</v>
      </c>
      <c r="M51" s="22">
        <f t="shared" si="11"/>
        <v>4.6361784708992664</v>
      </c>
      <c r="N51" s="21">
        <v>-1.4999999999999999E-2</v>
      </c>
      <c r="O51" s="21"/>
      <c r="P51" s="21"/>
      <c r="Q51" s="21"/>
      <c r="R51" s="21"/>
      <c r="S51" s="21"/>
      <c r="T51" s="20">
        <f t="shared" si="12"/>
        <v>-1.4999999999999999E-2</v>
      </c>
      <c r="U51" s="19">
        <f t="shared" si="13"/>
        <v>4.5666357938357773</v>
      </c>
      <c r="V51" s="18" t="s">
        <v>18</v>
      </c>
      <c r="W51" s="14"/>
    </row>
    <row r="52" spans="1:23" ht="20.100000000000001" customHeight="1">
      <c r="A52" s="24">
        <f t="shared" si="14"/>
        <v>47</v>
      </c>
      <c r="B52" s="24"/>
      <c r="C52" s="18" t="s">
        <v>19</v>
      </c>
      <c r="D52" s="18"/>
      <c r="E52" s="23">
        <v>26.51</v>
      </c>
      <c r="F52" s="23"/>
      <c r="G52" s="23"/>
      <c r="H52" s="23">
        <f t="shared" si="15"/>
        <v>26.51</v>
      </c>
      <c r="I52" s="23">
        <v>6.99</v>
      </c>
      <c r="J52" s="23">
        <v>1.43</v>
      </c>
      <c r="K52" s="23">
        <f t="shared" si="16"/>
        <v>1.6993999999999998</v>
      </c>
      <c r="L52" s="23">
        <f t="shared" si="10"/>
        <v>1.04409470696407</v>
      </c>
      <c r="M52" s="22">
        <f t="shared" si="11"/>
        <v>4.6476110448428596</v>
      </c>
      <c r="N52" s="21">
        <v>-5.0000000000000001E-3</v>
      </c>
      <c r="O52" s="21"/>
      <c r="P52" s="21"/>
      <c r="Q52" s="21"/>
      <c r="R52" s="21"/>
      <c r="S52" s="21"/>
      <c r="T52" s="20">
        <f t="shared" si="12"/>
        <v>-5.0000000000000001E-3</v>
      </c>
      <c r="U52" s="19">
        <f t="shared" si="13"/>
        <v>4.624372989618645</v>
      </c>
      <c r="V52" s="18" t="s">
        <v>18</v>
      </c>
      <c r="W52" s="14"/>
    </row>
    <row r="53" spans="1:23" ht="20.100000000000001" customHeight="1">
      <c r="A53" s="24">
        <f t="shared" si="14"/>
        <v>48</v>
      </c>
      <c r="B53" s="24"/>
      <c r="C53" s="18" t="s">
        <v>17</v>
      </c>
      <c r="D53" s="18"/>
      <c r="E53" s="23">
        <v>34.5</v>
      </c>
      <c r="F53" s="23"/>
      <c r="G53" s="23"/>
      <c r="H53" s="23">
        <f t="shared" si="15"/>
        <v>34.5</v>
      </c>
      <c r="I53" s="23">
        <v>7.5</v>
      </c>
      <c r="J53" s="23">
        <v>1.72</v>
      </c>
      <c r="K53" s="23">
        <f t="shared" si="16"/>
        <v>2.02</v>
      </c>
      <c r="L53" s="23">
        <f t="shared" si="10"/>
        <v>1.0410119877192068</v>
      </c>
      <c r="M53" s="22">
        <f t="shared" si="11"/>
        <v>5.0530162216286101</v>
      </c>
      <c r="N53" s="21"/>
      <c r="O53" s="21">
        <v>5.0000000000000001E-3</v>
      </c>
      <c r="P53" s="21"/>
      <c r="Q53" s="21"/>
      <c r="R53" s="21">
        <v>5.0000000000000001E-3</v>
      </c>
      <c r="S53" s="21"/>
      <c r="T53" s="20">
        <f t="shared" si="12"/>
        <v>0.01</v>
      </c>
      <c r="U53" s="19">
        <f t="shared" si="13"/>
        <v>5.103546383844896</v>
      </c>
      <c r="V53" s="18"/>
      <c r="W53" s="14"/>
    </row>
    <row r="54" spans="1:23" ht="20.100000000000001" customHeight="1">
      <c r="A54" s="24">
        <f t="shared" si="14"/>
        <v>49</v>
      </c>
      <c r="B54" s="24"/>
      <c r="C54" s="18" t="s">
        <v>16</v>
      </c>
      <c r="D54" s="18"/>
      <c r="E54" s="23">
        <v>26.5</v>
      </c>
      <c r="F54" s="23"/>
      <c r="G54" s="23"/>
      <c r="H54" s="23">
        <f t="shared" si="15"/>
        <v>26.5</v>
      </c>
      <c r="I54" s="23">
        <v>6.99</v>
      </c>
      <c r="J54" s="23">
        <v>1.42</v>
      </c>
      <c r="K54" s="23">
        <f t="shared" si="16"/>
        <v>1.6894</v>
      </c>
      <c r="L54" s="23">
        <f t="shared" si="10"/>
        <v>1.0443859877256119</v>
      </c>
      <c r="M54" s="22">
        <f t="shared" si="11"/>
        <v>4.6524074299764431</v>
      </c>
      <c r="N54" s="21">
        <v>-1.4999999999999999E-2</v>
      </c>
      <c r="O54" s="21"/>
      <c r="P54" s="21"/>
      <c r="Q54" s="21"/>
      <c r="R54" s="21"/>
      <c r="S54" s="21"/>
      <c r="T54" s="20">
        <f t="shared" si="12"/>
        <v>-1.4999999999999999E-2</v>
      </c>
      <c r="U54" s="19">
        <f t="shared" si="13"/>
        <v>4.5826213185267965</v>
      </c>
      <c r="V54" s="18"/>
      <c r="W54" s="14"/>
    </row>
    <row r="55" spans="1:23" ht="20.100000000000001" customHeight="1">
      <c r="A55" s="24">
        <f t="shared" si="14"/>
        <v>50</v>
      </c>
      <c r="B55" s="24"/>
      <c r="C55" s="18"/>
      <c r="D55" s="18"/>
      <c r="E55" s="23">
        <v>27</v>
      </c>
      <c r="F55" s="23"/>
      <c r="G55" s="23"/>
      <c r="H55" s="23">
        <f t="shared" si="15"/>
        <v>27</v>
      </c>
      <c r="I55" s="23">
        <v>6</v>
      </c>
      <c r="J55" s="23">
        <v>0.8</v>
      </c>
      <c r="K55" s="23">
        <f t="shared" si="16"/>
        <v>1.01</v>
      </c>
      <c r="L55" s="23">
        <f t="shared" si="10"/>
        <v>1.0600048361739731</v>
      </c>
      <c r="M55" s="22">
        <f t="shared" si="11"/>
        <v>4.9838290934861629</v>
      </c>
      <c r="N55" s="21"/>
      <c r="O55" s="21"/>
      <c r="P55" s="21"/>
      <c r="Q55" s="21"/>
      <c r="R55" s="21"/>
      <c r="S55" s="21"/>
      <c r="T55" s="20">
        <f t="shared" si="12"/>
        <v>0</v>
      </c>
      <c r="U55" s="19">
        <f t="shared" si="13"/>
        <v>4.9838290934861629</v>
      </c>
      <c r="V55" s="18"/>
      <c r="W55" s="14"/>
    </row>
    <row r="56" spans="1:23" ht="20.100000000000001" customHeight="1">
      <c r="A56" s="24">
        <f t="shared" si="14"/>
        <v>51</v>
      </c>
      <c r="B56" s="24"/>
      <c r="C56" s="18"/>
      <c r="D56" s="18"/>
      <c r="E56" s="23"/>
      <c r="F56" s="23"/>
      <c r="G56" s="23"/>
      <c r="H56" s="23">
        <f t="shared" si="15"/>
        <v>0</v>
      </c>
      <c r="I56" s="23"/>
      <c r="J56" s="23"/>
      <c r="K56" s="23">
        <f t="shared" si="16"/>
        <v>-0.15</v>
      </c>
      <c r="L56" s="23" t="e">
        <f t="shared" si="10"/>
        <v>#DIV/0!</v>
      </c>
      <c r="M56" s="22" t="e">
        <f t="shared" si="11"/>
        <v>#DIV/0!</v>
      </c>
      <c r="N56" s="21"/>
      <c r="O56" s="21"/>
      <c r="P56" s="21"/>
      <c r="Q56" s="21"/>
      <c r="R56" s="21"/>
      <c r="S56" s="21"/>
      <c r="T56" s="20">
        <f t="shared" si="12"/>
        <v>0</v>
      </c>
      <c r="U56" s="19" t="e">
        <f t="shared" si="13"/>
        <v>#DIV/0!</v>
      </c>
      <c r="V56" s="18"/>
      <c r="W56" s="14"/>
    </row>
    <row r="57" spans="1:23" ht="20.100000000000001" customHeight="1">
      <c r="A57" s="24">
        <f t="shared" si="14"/>
        <v>52</v>
      </c>
      <c r="B57" s="24"/>
      <c r="C57" s="18"/>
      <c r="D57" s="18"/>
      <c r="E57" s="23"/>
      <c r="F57" s="23"/>
      <c r="G57" s="23"/>
      <c r="H57" s="23">
        <f t="shared" si="15"/>
        <v>0</v>
      </c>
      <c r="I57" s="23"/>
      <c r="J57" s="23"/>
      <c r="K57" s="23">
        <f t="shared" si="16"/>
        <v>-0.15</v>
      </c>
      <c r="L57" s="23" t="e">
        <f t="shared" si="10"/>
        <v>#DIV/0!</v>
      </c>
      <c r="M57" s="22" t="e">
        <f t="shared" si="11"/>
        <v>#DIV/0!</v>
      </c>
      <c r="N57" s="21"/>
      <c r="O57" s="21"/>
      <c r="P57" s="21"/>
      <c r="Q57" s="21"/>
      <c r="R57" s="21"/>
      <c r="S57" s="21"/>
      <c r="T57" s="20">
        <f t="shared" si="12"/>
        <v>0</v>
      </c>
      <c r="U57" s="19" t="e">
        <f t="shared" si="13"/>
        <v>#DIV/0!</v>
      </c>
      <c r="V57" s="18"/>
      <c r="W57" s="14"/>
    </row>
    <row r="58" spans="1:23" ht="20.100000000000001" customHeight="1">
      <c r="A58" s="24">
        <f t="shared" si="14"/>
        <v>53</v>
      </c>
      <c r="B58" s="24"/>
      <c r="C58" s="18"/>
      <c r="D58" s="18"/>
      <c r="E58" s="23"/>
      <c r="F58" s="23"/>
      <c r="G58" s="23"/>
      <c r="H58" s="23">
        <f t="shared" si="15"/>
        <v>0</v>
      </c>
      <c r="I58" s="23"/>
      <c r="J58" s="23"/>
      <c r="K58" s="23">
        <f t="shared" si="16"/>
        <v>-0.15</v>
      </c>
      <c r="L58" s="23" t="e">
        <f t="shared" si="10"/>
        <v>#DIV/0!</v>
      </c>
      <c r="M58" s="22" t="e">
        <f t="shared" si="11"/>
        <v>#DIV/0!</v>
      </c>
      <c r="N58" s="21"/>
      <c r="O58" s="21"/>
      <c r="P58" s="21"/>
      <c r="Q58" s="21"/>
      <c r="R58" s="21"/>
      <c r="S58" s="21"/>
      <c r="T58" s="20">
        <f t="shared" si="12"/>
        <v>0</v>
      </c>
      <c r="U58" s="19" t="e">
        <f t="shared" si="13"/>
        <v>#DIV/0!</v>
      </c>
      <c r="V58" s="18"/>
      <c r="W58" s="14"/>
    </row>
    <row r="59" spans="1:23" ht="20.100000000000001" customHeight="1">
      <c r="A59" s="24">
        <f t="shared" si="14"/>
        <v>54</v>
      </c>
      <c r="B59" s="24"/>
      <c r="C59" s="18"/>
      <c r="D59" s="18"/>
      <c r="E59" s="23"/>
      <c r="F59" s="23"/>
      <c r="G59" s="23"/>
      <c r="H59" s="23">
        <f t="shared" si="15"/>
        <v>0</v>
      </c>
      <c r="I59" s="23"/>
      <c r="J59" s="23"/>
      <c r="K59" s="23">
        <f t="shared" si="16"/>
        <v>-0.15</v>
      </c>
      <c r="L59" s="23" t="e">
        <f t="shared" si="10"/>
        <v>#DIV/0!</v>
      </c>
      <c r="M59" s="22" t="e">
        <f t="shared" si="11"/>
        <v>#DIV/0!</v>
      </c>
      <c r="N59" s="21"/>
      <c r="O59" s="21"/>
      <c r="P59" s="21"/>
      <c r="Q59" s="21"/>
      <c r="R59" s="21"/>
      <c r="S59" s="21"/>
      <c r="T59" s="20">
        <f t="shared" si="12"/>
        <v>0</v>
      </c>
      <c r="U59" s="19" t="e">
        <f t="shared" si="13"/>
        <v>#DIV/0!</v>
      </c>
      <c r="V59" s="18"/>
      <c r="W59" s="14"/>
    </row>
    <row r="60" spans="1:23" ht="20.100000000000001" customHeight="1">
      <c r="A60" s="24">
        <f t="shared" si="14"/>
        <v>55</v>
      </c>
      <c r="B60" s="24"/>
      <c r="C60" s="18"/>
      <c r="D60" s="18"/>
      <c r="E60" s="23"/>
      <c r="F60" s="23"/>
      <c r="G60" s="23"/>
      <c r="H60" s="23">
        <f t="shared" si="15"/>
        <v>0</v>
      </c>
      <c r="I60" s="23"/>
      <c r="J60" s="23"/>
      <c r="K60" s="23">
        <f t="shared" si="16"/>
        <v>-0.15</v>
      </c>
      <c r="L60" s="23" t="e">
        <f t="shared" si="10"/>
        <v>#DIV/0!</v>
      </c>
      <c r="M60" s="22" t="e">
        <f t="shared" si="11"/>
        <v>#DIV/0!</v>
      </c>
      <c r="N60" s="21"/>
      <c r="O60" s="21"/>
      <c r="P60" s="21"/>
      <c r="Q60" s="21"/>
      <c r="R60" s="21"/>
      <c r="S60" s="21"/>
      <c r="T60" s="20">
        <f t="shared" si="12"/>
        <v>0</v>
      </c>
      <c r="U60" s="19" t="e">
        <f t="shared" si="13"/>
        <v>#DIV/0!</v>
      </c>
      <c r="V60" s="18"/>
      <c r="W60" s="14"/>
    </row>
    <row r="61" spans="1:23" ht="20.100000000000001" customHeight="1">
      <c r="A61" s="24">
        <f t="shared" si="14"/>
        <v>56</v>
      </c>
      <c r="B61" s="24"/>
      <c r="C61" s="18"/>
      <c r="D61" s="18"/>
      <c r="E61" s="23"/>
      <c r="F61" s="23"/>
      <c r="G61" s="23"/>
      <c r="H61" s="23">
        <f t="shared" si="15"/>
        <v>0</v>
      </c>
      <c r="I61" s="23"/>
      <c r="J61" s="23"/>
      <c r="K61" s="23">
        <f t="shared" si="16"/>
        <v>-0.15</v>
      </c>
      <c r="L61" s="23" t="e">
        <f t="shared" si="10"/>
        <v>#DIV/0!</v>
      </c>
      <c r="M61" s="22" t="e">
        <f t="shared" si="11"/>
        <v>#DIV/0!</v>
      </c>
      <c r="N61" s="21"/>
      <c r="O61" s="21"/>
      <c r="P61" s="21"/>
      <c r="Q61" s="21"/>
      <c r="R61" s="21"/>
      <c r="S61" s="21"/>
      <c r="T61" s="20">
        <f t="shared" si="12"/>
        <v>0</v>
      </c>
      <c r="U61" s="19" t="e">
        <f t="shared" si="13"/>
        <v>#DIV/0!</v>
      </c>
      <c r="V61" s="18"/>
      <c r="W61" s="14"/>
    </row>
    <row r="62" spans="1:23" ht="20.100000000000001" customHeight="1">
      <c r="A62" s="24">
        <f t="shared" si="14"/>
        <v>57</v>
      </c>
      <c r="B62" s="24"/>
      <c r="C62" s="18"/>
      <c r="D62" s="18"/>
      <c r="E62" s="23"/>
      <c r="F62" s="23"/>
      <c r="G62" s="23"/>
      <c r="H62" s="23">
        <f t="shared" si="15"/>
        <v>0</v>
      </c>
      <c r="I62" s="23"/>
      <c r="J62" s="23"/>
      <c r="K62" s="23">
        <f t="shared" si="16"/>
        <v>-0.15</v>
      </c>
      <c r="L62" s="23" t="e">
        <f t="shared" si="10"/>
        <v>#DIV/0!</v>
      </c>
      <c r="M62" s="22" t="e">
        <f t="shared" si="11"/>
        <v>#DIV/0!</v>
      </c>
      <c r="N62" s="21"/>
      <c r="O62" s="21"/>
      <c r="P62" s="21"/>
      <c r="Q62" s="21"/>
      <c r="R62" s="21"/>
      <c r="S62" s="21"/>
      <c r="T62" s="20">
        <f t="shared" si="12"/>
        <v>0</v>
      </c>
      <c r="U62" s="19" t="e">
        <f t="shared" si="13"/>
        <v>#DIV/0!</v>
      </c>
      <c r="V62" s="18"/>
      <c r="W62" s="14"/>
    </row>
    <row r="63" spans="1:23" ht="20.100000000000001" customHeight="1">
      <c r="A63" s="24">
        <f t="shared" si="14"/>
        <v>58</v>
      </c>
      <c r="B63" s="24"/>
      <c r="C63" s="18"/>
      <c r="D63" s="18"/>
      <c r="E63" s="23"/>
      <c r="F63" s="23"/>
      <c r="G63" s="23"/>
      <c r="H63" s="23">
        <f t="shared" si="15"/>
        <v>0</v>
      </c>
      <c r="I63" s="23"/>
      <c r="J63" s="23"/>
      <c r="K63" s="23">
        <f t="shared" si="16"/>
        <v>-0.15</v>
      </c>
      <c r="L63" s="23" t="e">
        <f t="shared" si="10"/>
        <v>#DIV/0!</v>
      </c>
      <c r="M63" s="22" t="e">
        <f t="shared" si="11"/>
        <v>#DIV/0!</v>
      </c>
      <c r="N63" s="21"/>
      <c r="O63" s="21"/>
      <c r="P63" s="21"/>
      <c r="Q63" s="21"/>
      <c r="R63" s="21"/>
      <c r="S63" s="21"/>
      <c r="T63" s="20">
        <f t="shared" si="12"/>
        <v>0</v>
      </c>
      <c r="U63" s="19" t="e">
        <f t="shared" si="13"/>
        <v>#DIV/0!</v>
      </c>
      <c r="V63" s="18"/>
      <c r="W63" s="14"/>
    </row>
    <row r="64" spans="1:23" ht="20.100000000000001" customHeight="1">
      <c r="A64" s="24">
        <f t="shared" si="14"/>
        <v>59</v>
      </c>
      <c r="B64" s="24"/>
      <c r="C64" s="18"/>
      <c r="D64" s="18"/>
      <c r="E64" s="23"/>
      <c r="F64" s="23"/>
      <c r="G64" s="23"/>
      <c r="H64" s="23">
        <f t="shared" si="15"/>
        <v>0</v>
      </c>
      <c r="I64" s="23"/>
      <c r="J64" s="23"/>
      <c r="K64" s="23">
        <f t="shared" si="16"/>
        <v>-0.15</v>
      </c>
      <c r="L64" s="23" t="e">
        <f t="shared" si="10"/>
        <v>#DIV/0!</v>
      </c>
      <c r="M64" s="22" t="e">
        <f t="shared" si="11"/>
        <v>#DIV/0!</v>
      </c>
      <c r="N64" s="21"/>
      <c r="O64" s="21"/>
      <c r="P64" s="21"/>
      <c r="Q64" s="21"/>
      <c r="R64" s="21"/>
      <c r="S64" s="21"/>
      <c r="T64" s="20">
        <f t="shared" si="12"/>
        <v>0</v>
      </c>
      <c r="U64" s="19" t="e">
        <f t="shared" si="13"/>
        <v>#DIV/0!</v>
      </c>
      <c r="V64" s="18"/>
      <c r="W64" s="14"/>
    </row>
    <row r="65" spans="1:23" ht="20.100000000000001" customHeight="1">
      <c r="A65" s="24">
        <f t="shared" si="14"/>
        <v>60</v>
      </c>
      <c r="B65" s="24"/>
      <c r="C65" s="18"/>
      <c r="D65" s="18"/>
      <c r="E65" s="23"/>
      <c r="F65" s="23"/>
      <c r="G65" s="23"/>
      <c r="H65" s="23">
        <f t="shared" si="15"/>
        <v>0</v>
      </c>
      <c r="I65" s="23"/>
      <c r="J65" s="23"/>
      <c r="K65" s="23">
        <f t="shared" si="16"/>
        <v>-0.15</v>
      </c>
      <c r="L65" s="23" t="e">
        <f t="shared" si="10"/>
        <v>#DIV/0!</v>
      </c>
      <c r="M65" s="22" t="e">
        <f t="shared" si="11"/>
        <v>#DIV/0!</v>
      </c>
      <c r="N65" s="21"/>
      <c r="O65" s="21"/>
      <c r="P65" s="21"/>
      <c r="Q65" s="21"/>
      <c r="R65" s="21"/>
      <c r="S65" s="21"/>
      <c r="T65" s="20">
        <f t="shared" si="12"/>
        <v>0</v>
      </c>
      <c r="U65" s="19" t="e">
        <f t="shared" si="13"/>
        <v>#DIV/0!</v>
      </c>
      <c r="V65" s="18"/>
      <c r="W65" s="14"/>
    </row>
    <row r="66" spans="1:23" ht="20.100000000000001" customHeight="1">
      <c r="A66" s="24">
        <f t="shared" si="14"/>
        <v>61</v>
      </c>
      <c r="B66" s="24"/>
      <c r="C66" s="18"/>
      <c r="D66" s="18"/>
      <c r="E66" s="23"/>
      <c r="F66" s="23"/>
      <c r="G66" s="23"/>
      <c r="H66" s="23">
        <f t="shared" si="15"/>
        <v>0</v>
      </c>
      <c r="I66" s="23"/>
      <c r="J66" s="23"/>
      <c r="K66" s="23">
        <f t="shared" si="16"/>
        <v>-0.15</v>
      </c>
      <c r="L66" s="23" t="e">
        <f t="shared" si="10"/>
        <v>#DIV/0!</v>
      </c>
      <c r="M66" s="22" t="e">
        <f t="shared" si="11"/>
        <v>#DIV/0!</v>
      </c>
      <c r="N66" s="21"/>
      <c r="O66" s="21"/>
      <c r="P66" s="21"/>
      <c r="Q66" s="21"/>
      <c r="R66" s="21"/>
      <c r="S66" s="21"/>
      <c r="T66" s="20">
        <f t="shared" si="12"/>
        <v>0</v>
      </c>
      <c r="U66" s="19" t="e">
        <f t="shared" si="13"/>
        <v>#DIV/0!</v>
      </c>
      <c r="V66" s="18"/>
      <c r="W66" s="14"/>
    </row>
    <row r="67" spans="1:23" ht="20.100000000000001" customHeight="1">
      <c r="A67" s="24">
        <f t="shared" si="14"/>
        <v>62</v>
      </c>
      <c r="B67" s="24"/>
      <c r="C67" s="18"/>
      <c r="D67" s="18"/>
      <c r="E67" s="23"/>
      <c r="F67" s="23"/>
      <c r="G67" s="23"/>
      <c r="H67" s="23">
        <f t="shared" si="15"/>
        <v>0</v>
      </c>
      <c r="I67" s="23"/>
      <c r="J67" s="23"/>
      <c r="K67" s="23">
        <f t="shared" si="16"/>
        <v>-0.15</v>
      </c>
      <c r="L67" s="23" t="e">
        <f t="shared" si="10"/>
        <v>#DIV/0!</v>
      </c>
      <c r="M67" s="22" t="e">
        <f t="shared" si="11"/>
        <v>#DIV/0!</v>
      </c>
      <c r="N67" s="21"/>
      <c r="O67" s="21"/>
      <c r="P67" s="21"/>
      <c r="Q67" s="21"/>
      <c r="R67" s="21"/>
      <c r="S67" s="21"/>
      <c r="T67" s="20">
        <f t="shared" si="12"/>
        <v>0</v>
      </c>
      <c r="U67" s="19" t="e">
        <f t="shared" si="13"/>
        <v>#DIV/0!</v>
      </c>
      <c r="V67" s="18"/>
      <c r="W67" s="14"/>
    </row>
    <row r="68" spans="1:23" ht="20.100000000000001" customHeight="1">
      <c r="A68" s="24">
        <f t="shared" si="14"/>
        <v>63</v>
      </c>
      <c r="B68" s="24"/>
      <c r="C68" s="18"/>
      <c r="D68" s="18"/>
      <c r="E68" s="23"/>
      <c r="F68" s="23"/>
      <c r="G68" s="23"/>
      <c r="H68" s="23">
        <f t="shared" si="15"/>
        <v>0</v>
      </c>
      <c r="I68" s="23"/>
      <c r="J68" s="23"/>
      <c r="K68" s="23">
        <f t="shared" si="16"/>
        <v>-0.15</v>
      </c>
      <c r="L68" s="23" t="e">
        <f t="shared" si="10"/>
        <v>#DIV/0!</v>
      </c>
      <c r="M68" s="22" t="e">
        <f t="shared" si="11"/>
        <v>#DIV/0!</v>
      </c>
      <c r="N68" s="21"/>
      <c r="O68" s="21"/>
      <c r="P68" s="21"/>
      <c r="Q68" s="21"/>
      <c r="R68" s="21"/>
      <c r="S68" s="21"/>
      <c r="T68" s="20">
        <f t="shared" si="12"/>
        <v>0</v>
      </c>
      <c r="U68" s="19" t="e">
        <f t="shared" si="13"/>
        <v>#DIV/0!</v>
      </c>
      <c r="V68" s="18"/>
      <c r="W68" s="14"/>
    </row>
    <row r="69" spans="1:23" ht="20.100000000000001" customHeight="1">
      <c r="A69" s="24">
        <f t="shared" si="14"/>
        <v>64</v>
      </c>
      <c r="B69" s="24"/>
      <c r="C69" s="18"/>
      <c r="D69" s="18"/>
      <c r="E69" s="23"/>
      <c r="F69" s="23"/>
      <c r="G69" s="23"/>
      <c r="H69" s="23">
        <f t="shared" si="15"/>
        <v>0</v>
      </c>
      <c r="I69" s="23"/>
      <c r="J69" s="23"/>
      <c r="K69" s="23">
        <f t="shared" si="16"/>
        <v>-0.15</v>
      </c>
      <c r="L69" s="23" t="e">
        <f t="shared" si="10"/>
        <v>#DIV/0!</v>
      </c>
      <c r="M69" s="22" t="e">
        <f t="shared" si="11"/>
        <v>#DIV/0!</v>
      </c>
      <c r="N69" s="21"/>
      <c r="O69" s="21"/>
      <c r="P69" s="21"/>
      <c r="Q69" s="21"/>
      <c r="R69" s="21"/>
      <c r="S69" s="21"/>
      <c r="T69" s="20">
        <f t="shared" si="12"/>
        <v>0</v>
      </c>
      <c r="U69" s="19" t="e">
        <f t="shared" si="13"/>
        <v>#DIV/0!</v>
      </c>
      <c r="V69" s="18"/>
      <c r="W69" s="14"/>
    </row>
    <row r="70" spans="1:23" ht="20.100000000000001" customHeight="1">
      <c r="A70" s="24">
        <f t="shared" si="14"/>
        <v>65</v>
      </c>
      <c r="B70" s="24"/>
      <c r="C70" s="18"/>
      <c r="D70" s="18"/>
      <c r="E70" s="23"/>
      <c r="F70" s="23"/>
      <c r="G70" s="23"/>
      <c r="H70" s="23">
        <f t="shared" si="15"/>
        <v>0</v>
      </c>
      <c r="I70" s="23"/>
      <c r="J70" s="23"/>
      <c r="K70" s="23">
        <f t="shared" si="16"/>
        <v>-0.15</v>
      </c>
      <c r="L70" s="23" t="e">
        <f t="shared" ref="L70:L101" si="17">POWER((K70/J70),1/4)</f>
        <v>#DIV/0!</v>
      </c>
      <c r="M70" s="22" t="e">
        <f t="shared" ref="M70:M101" si="18">(SQRT(I70))*((1.25*(SQRT(H70)/I70)+0.075*((I70+SQRT(H70)))/(POWER(K70,1/3))))*L70</f>
        <v>#DIV/0!</v>
      </c>
      <c r="N70" s="21"/>
      <c r="O70" s="21"/>
      <c r="P70" s="21"/>
      <c r="Q70" s="21"/>
      <c r="R70" s="21"/>
      <c r="S70" s="21"/>
      <c r="T70" s="20">
        <f t="shared" ref="T70:T101" si="19">(N70+O70+P70+Q70+R70+S70)</f>
        <v>0</v>
      </c>
      <c r="U70" s="19" t="e">
        <f t="shared" ref="U70:U101" si="20">M70*(100%+T70)</f>
        <v>#DIV/0!</v>
      </c>
      <c r="V70" s="18"/>
      <c r="W70" s="14"/>
    </row>
    <row r="71" spans="1:23" ht="20.100000000000001" customHeight="1">
      <c r="A71" s="24">
        <f t="shared" ref="A71:A102" si="21">A70+1</f>
        <v>66</v>
      </c>
      <c r="B71" s="24"/>
      <c r="C71" s="18"/>
      <c r="D71" s="18"/>
      <c r="E71" s="23"/>
      <c r="F71" s="23"/>
      <c r="G71" s="23"/>
      <c r="H71" s="23">
        <f t="shared" si="15"/>
        <v>0</v>
      </c>
      <c r="I71" s="23"/>
      <c r="J71" s="23"/>
      <c r="K71" s="23">
        <f t="shared" si="16"/>
        <v>-0.15</v>
      </c>
      <c r="L71" s="23" t="e">
        <f t="shared" si="17"/>
        <v>#DIV/0!</v>
      </c>
      <c r="M71" s="22" t="e">
        <f t="shared" si="18"/>
        <v>#DIV/0!</v>
      </c>
      <c r="N71" s="21"/>
      <c r="O71" s="21"/>
      <c r="P71" s="21"/>
      <c r="Q71" s="21"/>
      <c r="R71" s="21"/>
      <c r="S71" s="21"/>
      <c r="T71" s="20">
        <f t="shared" si="19"/>
        <v>0</v>
      </c>
      <c r="U71" s="19" t="e">
        <f t="shared" si="20"/>
        <v>#DIV/0!</v>
      </c>
      <c r="V71" s="18"/>
      <c r="W71" s="14"/>
    </row>
    <row r="72" spans="1:23" ht="20.100000000000001" customHeight="1">
      <c r="A72" s="24">
        <f t="shared" si="21"/>
        <v>67</v>
      </c>
      <c r="B72" s="24"/>
      <c r="C72" s="18"/>
      <c r="D72" s="18"/>
      <c r="E72" s="23"/>
      <c r="F72" s="23"/>
      <c r="G72" s="23"/>
      <c r="H72" s="23">
        <f t="shared" si="15"/>
        <v>0</v>
      </c>
      <c r="I72" s="23"/>
      <c r="J72" s="23"/>
      <c r="K72" s="23">
        <f t="shared" si="16"/>
        <v>-0.15</v>
      </c>
      <c r="L72" s="23" t="e">
        <f t="shared" si="17"/>
        <v>#DIV/0!</v>
      </c>
      <c r="M72" s="22" t="e">
        <f t="shared" si="18"/>
        <v>#DIV/0!</v>
      </c>
      <c r="N72" s="21"/>
      <c r="O72" s="21"/>
      <c r="P72" s="21"/>
      <c r="Q72" s="21"/>
      <c r="R72" s="21"/>
      <c r="S72" s="21"/>
      <c r="T72" s="20">
        <f t="shared" si="19"/>
        <v>0</v>
      </c>
      <c r="U72" s="19" t="e">
        <f t="shared" si="20"/>
        <v>#DIV/0!</v>
      </c>
      <c r="V72" s="18"/>
      <c r="W72" s="14"/>
    </row>
    <row r="73" spans="1:23" ht="20.100000000000001" customHeight="1">
      <c r="A73" s="24">
        <f t="shared" si="21"/>
        <v>68</v>
      </c>
      <c r="B73" s="24"/>
      <c r="C73" s="18"/>
      <c r="D73" s="18"/>
      <c r="E73" s="23"/>
      <c r="F73" s="23"/>
      <c r="G73" s="23"/>
      <c r="H73" s="23">
        <f t="shared" si="15"/>
        <v>0</v>
      </c>
      <c r="I73" s="23"/>
      <c r="J73" s="23"/>
      <c r="K73" s="23">
        <f t="shared" si="16"/>
        <v>-0.15</v>
      </c>
      <c r="L73" s="23" t="e">
        <f t="shared" si="17"/>
        <v>#DIV/0!</v>
      </c>
      <c r="M73" s="22" t="e">
        <f t="shared" si="18"/>
        <v>#DIV/0!</v>
      </c>
      <c r="N73" s="21"/>
      <c r="O73" s="21"/>
      <c r="P73" s="21"/>
      <c r="Q73" s="21"/>
      <c r="R73" s="21"/>
      <c r="S73" s="21"/>
      <c r="T73" s="20">
        <f t="shared" si="19"/>
        <v>0</v>
      </c>
      <c r="U73" s="19" t="e">
        <f t="shared" si="20"/>
        <v>#DIV/0!</v>
      </c>
      <c r="V73" s="18"/>
      <c r="W73" s="14"/>
    </row>
    <row r="74" spans="1:23" ht="20.100000000000001" customHeight="1">
      <c r="A74" s="24">
        <f t="shared" si="21"/>
        <v>69</v>
      </c>
      <c r="B74" s="24"/>
      <c r="C74" s="18"/>
      <c r="D74" s="18"/>
      <c r="E74" s="23"/>
      <c r="F74" s="23"/>
      <c r="G74" s="23"/>
      <c r="H74" s="23">
        <f t="shared" si="15"/>
        <v>0</v>
      </c>
      <c r="I74" s="23"/>
      <c r="J74" s="23"/>
      <c r="K74" s="23">
        <f t="shared" si="16"/>
        <v>-0.15</v>
      </c>
      <c r="L74" s="23" t="e">
        <f t="shared" si="17"/>
        <v>#DIV/0!</v>
      </c>
      <c r="M74" s="22" t="e">
        <f t="shared" si="18"/>
        <v>#DIV/0!</v>
      </c>
      <c r="N74" s="21"/>
      <c r="O74" s="21"/>
      <c r="P74" s="21"/>
      <c r="Q74" s="21"/>
      <c r="R74" s="21"/>
      <c r="S74" s="21"/>
      <c r="T74" s="20">
        <f t="shared" si="19"/>
        <v>0</v>
      </c>
      <c r="U74" s="19" t="e">
        <f t="shared" si="20"/>
        <v>#DIV/0!</v>
      </c>
      <c r="V74" s="18"/>
      <c r="W74" s="14"/>
    </row>
    <row r="75" spans="1:23" ht="20.100000000000001" customHeight="1">
      <c r="A75" s="24">
        <f t="shared" si="21"/>
        <v>70</v>
      </c>
      <c r="B75" s="24"/>
      <c r="C75" s="18"/>
      <c r="D75" s="18"/>
      <c r="E75" s="23"/>
      <c r="F75" s="23"/>
      <c r="G75" s="23"/>
      <c r="H75" s="23">
        <f t="shared" si="15"/>
        <v>0</v>
      </c>
      <c r="I75" s="23"/>
      <c r="J75" s="23"/>
      <c r="K75" s="23">
        <f t="shared" si="16"/>
        <v>-0.15</v>
      </c>
      <c r="L75" s="23" t="e">
        <f t="shared" si="17"/>
        <v>#DIV/0!</v>
      </c>
      <c r="M75" s="22" t="e">
        <f t="shared" si="18"/>
        <v>#DIV/0!</v>
      </c>
      <c r="N75" s="21"/>
      <c r="O75" s="21"/>
      <c r="P75" s="21"/>
      <c r="Q75" s="21"/>
      <c r="R75" s="21"/>
      <c r="S75" s="21"/>
      <c r="T75" s="20">
        <f t="shared" si="19"/>
        <v>0</v>
      </c>
      <c r="U75" s="19" t="e">
        <f t="shared" si="20"/>
        <v>#DIV/0!</v>
      </c>
      <c r="V75" s="18"/>
      <c r="W75" s="14"/>
    </row>
    <row r="76" spans="1:23" ht="20.100000000000001" customHeight="1">
      <c r="A76" s="24">
        <f t="shared" si="21"/>
        <v>71</v>
      </c>
      <c r="B76" s="24"/>
      <c r="C76" s="18"/>
      <c r="D76" s="18"/>
      <c r="E76" s="23"/>
      <c r="F76" s="23"/>
      <c r="G76" s="23"/>
      <c r="H76" s="23">
        <f t="shared" si="15"/>
        <v>0</v>
      </c>
      <c r="I76" s="23"/>
      <c r="J76" s="23"/>
      <c r="K76" s="23">
        <f t="shared" si="16"/>
        <v>-0.15</v>
      </c>
      <c r="L76" s="23" t="e">
        <f t="shared" si="17"/>
        <v>#DIV/0!</v>
      </c>
      <c r="M76" s="22" t="e">
        <f t="shared" si="18"/>
        <v>#DIV/0!</v>
      </c>
      <c r="N76" s="21"/>
      <c r="O76" s="21"/>
      <c r="P76" s="21"/>
      <c r="Q76" s="21"/>
      <c r="R76" s="21"/>
      <c r="S76" s="21"/>
      <c r="T76" s="20">
        <f t="shared" si="19"/>
        <v>0</v>
      </c>
      <c r="U76" s="19" t="e">
        <f t="shared" si="20"/>
        <v>#DIV/0!</v>
      </c>
      <c r="V76" s="18"/>
      <c r="W76" s="14"/>
    </row>
    <row r="77" spans="1:23" ht="20.100000000000001" customHeight="1">
      <c r="A77" s="24">
        <f t="shared" si="21"/>
        <v>72</v>
      </c>
      <c r="B77" s="24"/>
      <c r="C77" s="18"/>
      <c r="D77" s="18"/>
      <c r="E77" s="23"/>
      <c r="F77" s="23"/>
      <c r="G77" s="23"/>
      <c r="H77" s="23">
        <f t="shared" si="15"/>
        <v>0</v>
      </c>
      <c r="I77" s="23"/>
      <c r="J77" s="23"/>
      <c r="K77" s="23">
        <f t="shared" si="16"/>
        <v>-0.15</v>
      </c>
      <c r="L77" s="23" t="e">
        <f t="shared" si="17"/>
        <v>#DIV/0!</v>
      </c>
      <c r="M77" s="22" t="e">
        <f t="shared" si="18"/>
        <v>#DIV/0!</v>
      </c>
      <c r="N77" s="21"/>
      <c r="O77" s="21"/>
      <c r="P77" s="21"/>
      <c r="Q77" s="21"/>
      <c r="R77" s="21"/>
      <c r="S77" s="21"/>
      <c r="T77" s="20">
        <f t="shared" si="19"/>
        <v>0</v>
      </c>
      <c r="U77" s="19" t="e">
        <f t="shared" si="20"/>
        <v>#DIV/0!</v>
      </c>
      <c r="V77" s="18"/>
      <c r="W77" s="14"/>
    </row>
    <row r="78" spans="1:23" ht="20.100000000000001" customHeight="1">
      <c r="A78" s="24">
        <f t="shared" si="21"/>
        <v>73</v>
      </c>
      <c r="B78" s="24"/>
      <c r="C78" s="18"/>
      <c r="D78" s="18"/>
      <c r="E78" s="23"/>
      <c r="F78" s="23"/>
      <c r="G78" s="23"/>
      <c r="H78" s="23">
        <f t="shared" si="15"/>
        <v>0</v>
      </c>
      <c r="I78" s="23"/>
      <c r="J78" s="23"/>
      <c r="K78" s="23">
        <f t="shared" si="16"/>
        <v>-0.15</v>
      </c>
      <c r="L78" s="23" t="e">
        <f t="shared" si="17"/>
        <v>#DIV/0!</v>
      </c>
      <c r="M78" s="22" t="e">
        <f t="shared" si="18"/>
        <v>#DIV/0!</v>
      </c>
      <c r="N78" s="21"/>
      <c r="O78" s="21"/>
      <c r="P78" s="21"/>
      <c r="Q78" s="21"/>
      <c r="R78" s="21"/>
      <c r="S78" s="21"/>
      <c r="T78" s="20">
        <f t="shared" si="19"/>
        <v>0</v>
      </c>
      <c r="U78" s="19" t="e">
        <f t="shared" si="20"/>
        <v>#DIV/0!</v>
      </c>
      <c r="V78" s="18"/>
      <c r="W78" s="14"/>
    </row>
    <row r="79" spans="1:23" ht="20.100000000000001" customHeight="1">
      <c r="A79" s="24">
        <f t="shared" si="21"/>
        <v>74</v>
      </c>
      <c r="B79" s="24"/>
      <c r="C79" s="18"/>
      <c r="D79" s="18"/>
      <c r="E79" s="23"/>
      <c r="F79" s="23"/>
      <c r="G79" s="23"/>
      <c r="H79" s="23">
        <f t="shared" si="15"/>
        <v>0</v>
      </c>
      <c r="I79" s="23"/>
      <c r="J79" s="23"/>
      <c r="K79" s="23">
        <f t="shared" si="16"/>
        <v>-0.15</v>
      </c>
      <c r="L79" s="23" t="e">
        <f t="shared" si="17"/>
        <v>#DIV/0!</v>
      </c>
      <c r="M79" s="22" t="e">
        <f t="shared" si="18"/>
        <v>#DIV/0!</v>
      </c>
      <c r="N79" s="21"/>
      <c r="O79" s="21"/>
      <c r="P79" s="21"/>
      <c r="Q79" s="21"/>
      <c r="R79" s="21"/>
      <c r="S79" s="21"/>
      <c r="T79" s="20">
        <f t="shared" si="19"/>
        <v>0</v>
      </c>
      <c r="U79" s="19" t="e">
        <f t="shared" si="20"/>
        <v>#DIV/0!</v>
      </c>
      <c r="V79" s="18"/>
      <c r="W79" s="14"/>
    </row>
    <row r="80" spans="1:23" ht="20.100000000000001" customHeight="1">
      <c r="A80" s="24">
        <f t="shared" si="21"/>
        <v>75</v>
      </c>
      <c r="B80" s="24"/>
      <c r="C80" s="18"/>
      <c r="D80" s="18"/>
      <c r="E80" s="23"/>
      <c r="F80" s="23"/>
      <c r="G80" s="23"/>
      <c r="H80" s="23">
        <f t="shared" ref="H80:H111" si="22">IF(G80=0,E80,(E80+F80+G80)/2)</f>
        <v>0</v>
      </c>
      <c r="I80" s="23"/>
      <c r="J80" s="23"/>
      <c r="K80" s="23">
        <f t="shared" ref="K80:K111" si="23">J80+((0.06*I80)-0.15)</f>
        <v>-0.15</v>
      </c>
      <c r="L80" s="23" t="e">
        <f t="shared" si="17"/>
        <v>#DIV/0!</v>
      </c>
      <c r="M80" s="22" t="e">
        <f t="shared" si="18"/>
        <v>#DIV/0!</v>
      </c>
      <c r="N80" s="21"/>
      <c r="O80" s="21"/>
      <c r="P80" s="21"/>
      <c r="Q80" s="21"/>
      <c r="R80" s="21"/>
      <c r="S80" s="21"/>
      <c r="T80" s="20">
        <f t="shared" si="19"/>
        <v>0</v>
      </c>
      <c r="U80" s="19" t="e">
        <f t="shared" si="20"/>
        <v>#DIV/0!</v>
      </c>
      <c r="V80" s="18"/>
      <c r="W80" s="14"/>
    </row>
    <row r="81" spans="1:23" ht="20.100000000000001" customHeight="1">
      <c r="A81" s="24">
        <f t="shared" si="21"/>
        <v>76</v>
      </c>
      <c r="B81" s="24"/>
      <c r="C81" s="18"/>
      <c r="D81" s="18"/>
      <c r="E81" s="23"/>
      <c r="F81" s="23"/>
      <c r="G81" s="23"/>
      <c r="H81" s="23">
        <f t="shared" si="22"/>
        <v>0</v>
      </c>
      <c r="I81" s="23"/>
      <c r="J81" s="23"/>
      <c r="K81" s="23">
        <f t="shared" si="23"/>
        <v>-0.15</v>
      </c>
      <c r="L81" s="23" t="e">
        <f t="shared" si="17"/>
        <v>#DIV/0!</v>
      </c>
      <c r="M81" s="22" t="e">
        <f t="shared" si="18"/>
        <v>#DIV/0!</v>
      </c>
      <c r="N81" s="21"/>
      <c r="O81" s="21"/>
      <c r="P81" s="21"/>
      <c r="Q81" s="21"/>
      <c r="R81" s="21"/>
      <c r="S81" s="21"/>
      <c r="T81" s="20">
        <f t="shared" si="19"/>
        <v>0</v>
      </c>
      <c r="U81" s="19" t="e">
        <f t="shared" si="20"/>
        <v>#DIV/0!</v>
      </c>
      <c r="V81" s="18"/>
      <c r="W81" s="14"/>
    </row>
    <row r="82" spans="1:23" ht="20.100000000000001" customHeight="1">
      <c r="A82" s="24">
        <f t="shared" si="21"/>
        <v>77</v>
      </c>
      <c r="B82" s="24"/>
      <c r="C82" s="18"/>
      <c r="D82" s="18"/>
      <c r="E82" s="23"/>
      <c r="F82" s="23"/>
      <c r="G82" s="23"/>
      <c r="H82" s="23">
        <f t="shared" si="22"/>
        <v>0</v>
      </c>
      <c r="I82" s="23"/>
      <c r="J82" s="23"/>
      <c r="K82" s="23">
        <f t="shared" si="23"/>
        <v>-0.15</v>
      </c>
      <c r="L82" s="23" t="e">
        <f t="shared" si="17"/>
        <v>#DIV/0!</v>
      </c>
      <c r="M82" s="22" t="e">
        <f t="shared" si="18"/>
        <v>#DIV/0!</v>
      </c>
      <c r="N82" s="21"/>
      <c r="O82" s="21"/>
      <c r="P82" s="21"/>
      <c r="Q82" s="21"/>
      <c r="R82" s="21"/>
      <c r="S82" s="21"/>
      <c r="T82" s="20">
        <f t="shared" si="19"/>
        <v>0</v>
      </c>
      <c r="U82" s="19" t="e">
        <f t="shared" si="20"/>
        <v>#DIV/0!</v>
      </c>
      <c r="V82" s="18"/>
      <c r="W82" s="14"/>
    </row>
    <row r="83" spans="1:23" ht="20.100000000000001" customHeight="1">
      <c r="A83" s="24">
        <f t="shared" si="21"/>
        <v>78</v>
      </c>
      <c r="B83" s="24"/>
      <c r="C83" s="18"/>
      <c r="D83" s="18"/>
      <c r="E83" s="23"/>
      <c r="F83" s="23"/>
      <c r="G83" s="23"/>
      <c r="H83" s="23">
        <f t="shared" si="22"/>
        <v>0</v>
      </c>
      <c r="I83" s="23"/>
      <c r="J83" s="23"/>
      <c r="K83" s="23">
        <f t="shared" si="23"/>
        <v>-0.15</v>
      </c>
      <c r="L83" s="23" t="e">
        <f t="shared" si="17"/>
        <v>#DIV/0!</v>
      </c>
      <c r="M83" s="22" t="e">
        <f t="shared" si="18"/>
        <v>#DIV/0!</v>
      </c>
      <c r="N83" s="21"/>
      <c r="O83" s="21"/>
      <c r="P83" s="21"/>
      <c r="Q83" s="21"/>
      <c r="R83" s="21"/>
      <c r="S83" s="21"/>
      <c r="T83" s="20">
        <f t="shared" si="19"/>
        <v>0</v>
      </c>
      <c r="U83" s="19" t="e">
        <f t="shared" si="20"/>
        <v>#DIV/0!</v>
      </c>
      <c r="V83" s="18"/>
      <c r="W83" s="14"/>
    </row>
    <row r="84" spans="1:23" ht="20.100000000000001" customHeight="1">
      <c r="A84" s="24">
        <f t="shared" si="21"/>
        <v>79</v>
      </c>
      <c r="B84" s="24"/>
      <c r="C84" s="18"/>
      <c r="D84" s="18"/>
      <c r="E84" s="23"/>
      <c r="F84" s="23"/>
      <c r="G84" s="23"/>
      <c r="H84" s="23">
        <f t="shared" si="22"/>
        <v>0</v>
      </c>
      <c r="I84" s="23"/>
      <c r="J84" s="23"/>
      <c r="K84" s="23">
        <f t="shared" si="23"/>
        <v>-0.15</v>
      </c>
      <c r="L84" s="23" t="e">
        <f t="shared" si="17"/>
        <v>#DIV/0!</v>
      </c>
      <c r="M84" s="22" t="e">
        <f t="shared" si="18"/>
        <v>#DIV/0!</v>
      </c>
      <c r="N84" s="21"/>
      <c r="O84" s="21"/>
      <c r="P84" s="21"/>
      <c r="Q84" s="21"/>
      <c r="R84" s="21"/>
      <c r="S84" s="21"/>
      <c r="T84" s="20">
        <f t="shared" si="19"/>
        <v>0</v>
      </c>
      <c r="U84" s="19" t="e">
        <f t="shared" si="20"/>
        <v>#DIV/0!</v>
      </c>
      <c r="V84" s="18"/>
      <c r="W84" s="14"/>
    </row>
    <row r="85" spans="1:23" ht="20.100000000000001" customHeight="1">
      <c r="A85" s="24">
        <f t="shared" si="21"/>
        <v>80</v>
      </c>
      <c r="B85" s="24"/>
      <c r="C85" s="18"/>
      <c r="D85" s="18"/>
      <c r="E85" s="23"/>
      <c r="F85" s="23"/>
      <c r="G85" s="23"/>
      <c r="H85" s="23">
        <f t="shared" si="22"/>
        <v>0</v>
      </c>
      <c r="I85" s="23"/>
      <c r="J85" s="23"/>
      <c r="K85" s="23">
        <f t="shared" si="23"/>
        <v>-0.15</v>
      </c>
      <c r="L85" s="23" t="e">
        <f t="shared" si="17"/>
        <v>#DIV/0!</v>
      </c>
      <c r="M85" s="22" t="e">
        <f t="shared" si="18"/>
        <v>#DIV/0!</v>
      </c>
      <c r="N85" s="21"/>
      <c r="O85" s="21"/>
      <c r="P85" s="21"/>
      <c r="Q85" s="21"/>
      <c r="R85" s="21"/>
      <c r="S85" s="21"/>
      <c r="T85" s="20">
        <f t="shared" si="19"/>
        <v>0</v>
      </c>
      <c r="U85" s="19" t="e">
        <f t="shared" si="20"/>
        <v>#DIV/0!</v>
      </c>
      <c r="V85" s="18"/>
      <c r="W85" s="14"/>
    </row>
    <row r="86" spans="1:23" ht="20.100000000000001" customHeight="1">
      <c r="A86" s="24">
        <f t="shared" si="21"/>
        <v>81</v>
      </c>
      <c r="B86" s="24"/>
      <c r="C86" s="18"/>
      <c r="D86" s="18"/>
      <c r="E86" s="23"/>
      <c r="F86" s="23"/>
      <c r="G86" s="23"/>
      <c r="H86" s="23">
        <f t="shared" si="22"/>
        <v>0</v>
      </c>
      <c r="I86" s="23"/>
      <c r="J86" s="23"/>
      <c r="K86" s="23">
        <f t="shared" si="23"/>
        <v>-0.15</v>
      </c>
      <c r="L86" s="23" t="e">
        <f t="shared" si="17"/>
        <v>#DIV/0!</v>
      </c>
      <c r="M86" s="22" t="e">
        <f t="shared" si="18"/>
        <v>#DIV/0!</v>
      </c>
      <c r="N86" s="21"/>
      <c r="O86" s="21"/>
      <c r="P86" s="21"/>
      <c r="Q86" s="21"/>
      <c r="R86" s="21"/>
      <c r="S86" s="21"/>
      <c r="T86" s="20">
        <f t="shared" si="19"/>
        <v>0</v>
      </c>
      <c r="U86" s="19" t="e">
        <f t="shared" si="20"/>
        <v>#DIV/0!</v>
      </c>
      <c r="V86" s="18"/>
      <c r="W86" s="14"/>
    </row>
    <row r="87" spans="1:23" ht="20.100000000000001" customHeight="1">
      <c r="A87" s="24">
        <f t="shared" si="21"/>
        <v>82</v>
      </c>
      <c r="B87" s="24"/>
      <c r="C87" s="18"/>
      <c r="D87" s="18"/>
      <c r="E87" s="23"/>
      <c r="F87" s="23"/>
      <c r="G87" s="23"/>
      <c r="H87" s="23">
        <f t="shared" si="22"/>
        <v>0</v>
      </c>
      <c r="I87" s="23"/>
      <c r="J87" s="23"/>
      <c r="K87" s="23">
        <f t="shared" si="23"/>
        <v>-0.15</v>
      </c>
      <c r="L87" s="23" t="e">
        <f t="shared" si="17"/>
        <v>#DIV/0!</v>
      </c>
      <c r="M87" s="22" t="e">
        <f t="shared" si="18"/>
        <v>#DIV/0!</v>
      </c>
      <c r="N87" s="21"/>
      <c r="O87" s="21"/>
      <c r="P87" s="21"/>
      <c r="Q87" s="21"/>
      <c r="R87" s="21"/>
      <c r="S87" s="21"/>
      <c r="T87" s="20">
        <f t="shared" si="19"/>
        <v>0</v>
      </c>
      <c r="U87" s="19" t="e">
        <f t="shared" si="20"/>
        <v>#DIV/0!</v>
      </c>
      <c r="V87" s="18"/>
      <c r="W87" s="14"/>
    </row>
    <row r="88" spans="1:23" ht="20.100000000000001" customHeight="1">
      <c r="A88" s="24">
        <f t="shared" si="21"/>
        <v>83</v>
      </c>
      <c r="B88" s="24"/>
      <c r="C88" s="18"/>
      <c r="D88" s="18"/>
      <c r="E88" s="23"/>
      <c r="F88" s="23"/>
      <c r="G88" s="23"/>
      <c r="H88" s="23">
        <f t="shared" si="22"/>
        <v>0</v>
      </c>
      <c r="I88" s="23"/>
      <c r="J88" s="23"/>
      <c r="K88" s="23">
        <f t="shared" si="23"/>
        <v>-0.15</v>
      </c>
      <c r="L88" s="23" t="e">
        <f t="shared" si="17"/>
        <v>#DIV/0!</v>
      </c>
      <c r="M88" s="22" t="e">
        <f t="shared" si="18"/>
        <v>#DIV/0!</v>
      </c>
      <c r="N88" s="21"/>
      <c r="O88" s="21"/>
      <c r="P88" s="21"/>
      <c r="Q88" s="21"/>
      <c r="R88" s="21"/>
      <c r="S88" s="21"/>
      <c r="T88" s="20">
        <f t="shared" si="19"/>
        <v>0</v>
      </c>
      <c r="U88" s="19" t="e">
        <f t="shared" si="20"/>
        <v>#DIV/0!</v>
      </c>
      <c r="V88" s="18"/>
      <c r="W88" s="14"/>
    </row>
    <row r="89" spans="1:23" ht="20.100000000000001" customHeight="1">
      <c r="A89" s="24">
        <f t="shared" si="21"/>
        <v>84</v>
      </c>
      <c r="B89" s="24"/>
      <c r="C89" s="18"/>
      <c r="D89" s="18"/>
      <c r="E89" s="23"/>
      <c r="F89" s="23"/>
      <c r="G89" s="23"/>
      <c r="H89" s="23">
        <f t="shared" si="22"/>
        <v>0</v>
      </c>
      <c r="I89" s="23"/>
      <c r="J89" s="23"/>
      <c r="K89" s="23">
        <f t="shared" si="23"/>
        <v>-0.15</v>
      </c>
      <c r="L89" s="23" t="e">
        <f t="shared" si="17"/>
        <v>#DIV/0!</v>
      </c>
      <c r="M89" s="22" t="e">
        <f t="shared" si="18"/>
        <v>#DIV/0!</v>
      </c>
      <c r="N89" s="21"/>
      <c r="O89" s="21"/>
      <c r="P89" s="21"/>
      <c r="Q89" s="21"/>
      <c r="R89" s="21"/>
      <c r="S89" s="21"/>
      <c r="T89" s="20">
        <f t="shared" si="19"/>
        <v>0</v>
      </c>
      <c r="U89" s="19" t="e">
        <f t="shared" si="20"/>
        <v>#DIV/0!</v>
      </c>
      <c r="V89" s="18"/>
      <c r="W89" s="14"/>
    </row>
    <row r="90" spans="1:23" ht="20.100000000000001" customHeight="1">
      <c r="A90" s="24">
        <f t="shared" si="21"/>
        <v>85</v>
      </c>
      <c r="B90" s="24"/>
      <c r="C90" s="18"/>
      <c r="D90" s="18"/>
      <c r="E90" s="23"/>
      <c r="F90" s="23"/>
      <c r="G90" s="23"/>
      <c r="H90" s="23">
        <f t="shared" si="22"/>
        <v>0</v>
      </c>
      <c r="I90" s="23"/>
      <c r="J90" s="23"/>
      <c r="K90" s="23">
        <f t="shared" si="23"/>
        <v>-0.15</v>
      </c>
      <c r="L90" s="23" t="e">
        <f t="shared" si="17"/>
        <v>#DIV/0!</v>
      </c>
      <c r="M90" s="22" t="e">
        <f t="shared" si="18"/>
        <v>#DIV/0!</v>
      </c>
      <c r="N90" s="21"/>
      <c r="O90" s="21"/>
      <c r="P90" s="21"/>
      <c r="Q90" s="21"/>
      <c r="R90" s="21"/>
      <c r="S90" s="21"/>
      <c r="T90" s="20">
        <f t="shared" si="19"/>
        <v>0</v>
      </c>
      <c r="U90" s="19" t="e">
        <f t="shared" si="20"/>
        <v>#DIV/0!</v>
      </c>
      <c r="V90" s="18"/>
      <c r="W90" s="14"/>
    </row>
    <row r="91" spans="1:23" ht="20.100000000000001" customHeight="1">
      <c r="A91" s="24">
        <f t="shared" si="21"/>
        <v>86</v>
      </c>
      <c r="B91" s="24"/>
      <c r="C91" s="18"/>
      <c r="D91" s="18"/>
      <c r="E91" s="23"/>
      <c r="F91" s="23"/>
      <c r="G91" s="23"/>
      <c r="H91" s="23">
        <f t="shared" si="22"/>
        <v>0</v>
      </c>
      <c r="I91" s="23"/>
      <c r="J91" s="23"/>
      <c r="K91" s="23">
        <f t="shared" si="23"/>
        <v>-0.15</v>
      </c>
      <c r="L91" s="23" t="e">
        <f t="shared" si="17"/>
        <v>#DIV/0!</v>
      </c>
      <c r="M91" s="22" t="e">
        <f t="shared" si="18"/>
        <v>#DIV/0!</v>
      </c>
      <c r="N91" s="21"/>
      <c r="O91" s="21"/>
      <c r="P91" s="21"/>
      <c r="Q91" s="21"/>
      <c r="R91" s="21"/>
      <c r="S91" s="21"/>
      <c r="T91" s="20">
        <f t="shared" si="19"/>
        <v>0</v>
      </c>
      <c r="U91" s="19" t="e">
        <f t="shared" si="20"/>
        <v>#DIV/0!</v>
      </c>
      <c r="V91" s="18"/>
      <c r="W91" s="14"/>
    </row>
    <row r="92" spans="1:23" ht="20.100000000000001" customHeight="1">
      <c r="A92" s="24">
        <f t="shared" si="21"/>
        <v>87</v>
      </c>
      <c r="B92" s="24"/>
      <c r="C92" s="18"/>
      <c r="D92" s="18"/>
      <c r="E92" s="23"/>
      <c r="F92" s="23"/>
      <c r="G92" s="23"/>
      <c r="H92" s="23">
        <f t="shared" si="22"/>
        <v>0</v>
      </c>
      <c r="I92" s="23"/>
      <c r="J92" s="23"/>
      <c r="K92" s="23">
        <f t="shared" si="23"/>
        <v>-0.15</v>
      </c>
      <c r="L92" s="23" t="e">
        <f t="shared" si="17"/>
        <v>#DIV/0!</v>
      </c>
      <c r="M92" s="22" t="e">
        <f t="shared" si="18"/>
        <v>#DIV/0!</v>
      </c>
      <c r="N92" s="21"/>
      <c r="O92" s="21"/>
      <c r="P92" s="21"/>
      <c r="Q92" s="21"/>
      <c r="R92" s="21"/>
      <c r="S92" s="21"/>
      <c r="T92" s="20">
        <f t="shared" si="19"/>
        <v>0</v>
      </c>
      <c r="U92" s="19" t="e">
        <f t="shared" si="20"/>
        <v>#DIV/0!</v>
      </c>
      <c r="V92" s="18"/>
      <c r="W92" s="14"/>
    </row>
    <row r="93" spans="1:23" ht="20.100000000000001" customHeight="1">
      <c r="A93" s="24">
        <f t="shared" si="21"/>
        <v>88</v>
      </c>
      <c r="B93" s="24"/>
      <c r="C93" s="18"/>
      <c r="D93" s="18"/>
      <c r="E93" s="23"/>
      <c r="F93" s="23"/>
      <c r="G93" s="23"/>
      <c r="H93" s="23">
        <f t="shared" si="22"/>
        <v>0</v>
      </c>
      <c r="I93" s="23"/>
      <c r="J93" s="23"/>
      <c r="K93" s="23">
        <f t="shared" si="23"/>
        <v>-0.15</v>
      </c>
      <c r="L93" s="23" t="e">
        <f t="shared" si="17"/>
        <v>#DIV/0!</v>
      </c>
      <c r="M93" s="22" t="e">
        <f t="shared" si="18"/>
        <v>#DIV/0!</v>
      </c>
      <c r="N93" s="21"/>
      <c r="O93" s="21"/>
      <c r="P93" s="21"/>
      <c r="Q93" s="21"/>
      <c r="R93" s="21"/>
      <c r="S93" s="21"/>
      <c r="T93" s="20">
        <f t="shared" si="19"/>
        <v>0</v>
      </c>
      <c r="U93" s="19" t="e">
        <f t="shared" si="20"/>
        <v>#DIV/0!</v>
      </c>
      <c r="V93" s="18"/>
      <c r="W93" s="14"/>
    </row>
    <row r="94" spans="1:23" ht="20.100000000000001" customHeight="1">
      <c r="A94" s="24">
        <f t="shared" si="21"/>
        <v>89</v>
      </c>
      <c r="B94" s="24"/>
      <c r="C94" s="18"/>
      <c r="D94" s="18"/>
      <c r="E94" s="23"/>
      <c r="F94" s="23"/>
      <c r="G94" s="23"/>
      <c r="H94" s="23">
        <f t="shared" si="22"/>
        <v>0</v>
      </c>
      <c r="I94" s="23"/>
      <c r="J94" s="23"/>
      <c r="K94" s="23">
        <f t="shared" si="23"/>
        <v>-0.15</v>
      </c>
      <c r="L94" s="23" t="e">
        <f t="shared" si="17"/>
        <v>#DIV/0!</v>
      </c>
      <c r="M94" s="22" t="e">
        <f t="shared" si="18"/>
        <v>#DIV/0!</v>
      </c>
      <c r="N94" s="21"/>
      <c r="O94" s="21"/>
      <c r="P94" s="21"/>
      <c r="Q94" s="21"/>
      <c r="R94" s="21"/>
      <c r="S94" s="21"/>
      <c r="T94" s="20">
        <f t="shared" si="19"/>
        <v>0</v>
      </c>
      <c r="U94" s="19" t="e">
        <f t="shared" si="20"/>
        <v>#DIV/0!</v>
      </c>
      <c r="V94" s="18"/>
      <c r="W94" s="14"/>
    </row>
    <row r="95" spans="1:23" ht="20.100000000000001" customHeight="1">
      <c r="A95" s="24">
        <f t="shared" si="21"/>
        <v>90</v>
      </c>
      <c r="B95" s="24"/>
      <c r="C95" s="18"/>
      <c r="D95" s="18"/>
      <c r="E95" s="23"/>
      <c r="F95" s="23"/>
      <c r="G95" s="23"/>
      <c r="H95" s="23">
        <f t="shared" si="22"/>
        <v>0</v>
      </c>
      <c r="I95" s="23"/>
      <c r="J95" s="23"/>
      <c r="K95" s="23">
        <f t="shared" si="23"/>
        <v>-0.15</v>
      </c>
      <c r="L95" s="23" t="e">
        <f t="shared" si="17"/>
        <v>#DIV/0!</v>
      </c>
      <c r="M95" s="22" t="e">
        <f t="shared" si="18"/>
        <v>#DIV/0!</v>
      </c>
      <c r="N95" s="21"/>
      <c r="O95" s="21"/>
      <c r="P95" s="21"/>
      <c r="Q95" s="21"/>
      <c r="R95" s="21"/>
      <c r="S95" s="21"/>
      <c r="T95" s="20">
        <f t="shared" si="19"/>
        <v>0</v>
      </c>
      <c r="U95" s="19" t="e">
        <f t="shared" si="20"/>
        <v>#DIV/0!</v>
      </c>
      <c r="V95" s="18"/>
      <c r="W95" s="14"/>
    </row>
    <row r="96" spans="1:23" ht="20.100000000000001" customHeight="1">
      <c r="A96" s="24">
        <f t="shared" si="21"/>
        <v>91</v>
      </c>
      <c r="B96" s="24"/>
      <c r="C96" s="18"/>
      <c r="D96" s="18"/>
      <c r="E96" s="23"/>
      <c r="F96" s="23"/>
      <c r="G96" s="23"/>
      <c r="H96" s="23">
        <f t="shared" si="22"/>
        <v>0</v>
      </c>
      <c r="I96" s="23"/>
      <c r="J96" s="23"/>
      <c r="K96" s="23">
        <f t="shared" si="23"/>
        <v>-0.15</v>
      </c>
      <c r="L96" s="23" t="e">
        <f t="shared" si="17"/>
        <v>#DIV/0!</v>
      </c>
      <c r="M96" s="22" t="e">
        <f t="shared" si="18"/>
        <v>#DIV/0!</v>
      </c>
      <c r="N96" s="21"/>
      <c r="O96" s="21"/>
      <c r="P96" s="21"/>
      <c r="Q96" s="21"/>
      <c r="R96" s="21"/>
      <c r="S96" s="21"/>
      <c r="T96" s="20">
        <f t="shared" si="19"/>
        <v>0</v>
      </c>
      <c r="U96" s="19" t="e">
        <f t="shared" si="20"/>
        <v>#DIV/0!</v>
      </c>
      <c r="V96" s="18"/>
      <c r="W96" s="14"/>
    </row>
    <row r="97" spans="1:23" ht="20.100000000000001" customHeight="1">
      <c r="A97" s="24">
        <f t="shared" si="21"/>
        <v>92</v>
      </c>
      <c r="B97" s="24"/>
      <c r="C97" s="18"/>
      <c r="D97" s="18"/>
      <c r="E97" s="23"/>
      <c r="F97" s="23"/>
      <c r="G97" s="23"/>
      <c r="H97" s="23">
        <f t="shared" si="22"/>
        <v>0</v>
      </c>
      <c r="I97" s="23"/>
      <c r="J97" s="23"/>
      <c r="K97" s="23">
        <f t="shared" si="23"/>
        <v>-0.15</v>
      </c>
      <c r="L97" s="23" t="e">
        <f t="shared" si="17"/>
        <v>#DIV/0!</v>
      </c>
      <c r="M97" s="22" t="e">
        <f t="shared" si="18"/>
        <v>#DIV/0!</v>
      </c>
      <c r="N97" s="21"/>
      <c r="O97" s="21"/>
      <c r="P97" s="21"/>
      <c r="Q97" s="21"/>
      <c r="R97" s="21"/>
      <c r="S97" s="21"/>
      <c r="T97" s="20">
        <f t="shared" si="19"/>
        <v>0</v>
      </c>
      <c r="U97" s="19" t="e">
        <f t="shared" si="20"/>
        <v>#DIV/0!</v>
      </c>
      <c r="V97" s="18"/>
      <c r="W97" s="14"/>
    </row>
    <row r="98" spans="1:23" ht="20.100000000000001" customHeight="1">
      <c r="A98" s="24">
        <f t="shared" si="21"/>
        <v>93</v>
      </c>
      <c r="B98" s="24"/>
      <c r="C98" s="18"/>
      <c r="D98" s="18"/>
      <c r="E98" s="23"/>
      <c r="F98" s="23"/>
      <c r="G98" s="23"/>
      <c r="H98" s="23">
        <f t="shared" si="22"/>
        <v>0</v>
      </c>
      <c r="I98" s="23"/>
      <c r="J98" s="23"/>
      <c r="K98" s="23">
        <f t="shared" si="23"/>
        <v>-0.15</v>
      </c>
      <c r="L98" s="23" t="e">
        <f t="shared" si="17"/>
        <v>#DIV/0!</v>
      </c>
      <c r="M98" s="22" t="e">
        <f t="shared" si="18"/>
        <v>#DIV/0!</v>
      </c>
      <c r="N98" s="21"/>
      <c r="O98" s="21"/>
      <c r="P98" s="21"/>
      <c r="Q98" s="21"/>
      <c r="R98" s="21"/>
      <c r="S98" s="21"/>
      <c r="T98" s="20">
        <f t="shared" si="19"/>
        <v>0</v>
      </c>
      <c r="U98" s="19" t="e">
        <f t="shared" si="20"/>
        <v>#DIV/0!</v>
      </c>
      <c r="V98" s="18"/>
    </row>
    <row r="99" spans="1:23" ht="20.100000000000001" customHeight="1">
      <c r="A99" s="24">
        <f t="shared" si="21"/>
        <v>94</v>
      </c>
      <c r="B99" s="24"/>
      <c r="C99" s="18"/>
      <c r="D99" s="18"/>
      <c r="E99" s="23"/>
      <c r="F99" s="23"/>
      <c r="G99" s="23"/>
      <c r="H99" s="23">
        <f t="shared" si="22"/>
        <v>0</v>
      </c>
      <c r="I99" s="23"/>
      <c r="J99" s="23"/>
      <c r="K99" s="23">
        <f t="shared" si="23"/>
        <v>-0.15</v>
      </c>
      <c r="L99" s="23" t="e">
        <f t="shared" si="17"/>
        <v>#DIV/0!</v>
      </c>
      <c r="M99" s="22" t="e">
        <f t="shared" si="18"/>
        <v>#DIV/0!</v>
      </c>
      <c r="N99" s="21"/>
      <c r="O99" s="21"/>
      <c r="P99" s="21"/>
      <c r="Q99" s="21"/>
      <c r="R99" s="21"/>
      <c r="S99" s="21"/>
      <c r="T99" s="20">
        <f t="shared" si="19"/>
        <v>0</v>
      </c>
      <c r="U99" s="19" t="e">
        <f t="shared" si="20"/>
        <v>#DIV/0!</v>
      </c>
      <c r="V99" s="18"/>
    </row>
    <row r="100" spans="1:23" ht="20.100000000000001" customHeight="1">
      <c r="A100" s="24">
        <f t="shared" si="21"/>
        <v>95</v>
      </c>
      <c r="B100" s="24"/>
      <c r="C100" s="18"/>
      <c r="D100" s="18"/>
      <c r="E100" s="23"/>
      <c r="F100" s="23"/>
      <c r="G100" s="23"/>
      <c r="H100" s="23">
        <f t="shared" si="22"/>
        <v>0</v>
      </c>
      <c r="I100" s="23"/>
      <c r="J100" s="23"/>
      <c r="K100" s="23">
        <f t="shared" si="23"/>
        <v>-0.15</v>
      </c>
      <c r="L100" s="23" t="e">
        <f t="shared" si="17"/>
        <v>#DIV/0!</v>
      </c>
      <c r="M100" s="22" t="e">
        <f t="shared" si="18"/>
        <v>#DIV/0!</v>
      </c>
      <c r="N100" s="21"/>
      <c r="O100" s="21"/>
      <c r="P100" s="21"/>
      <c r="Q100" s="21"/>
      <c r="R100" s="21"/>
      <c r="S100" s="21"/>
      <c r="T100" s="20">
        <f t="shared" si="19"/>
        <v>0</v>
      </c>
      <c r="U100" s="19" t="e">
        <f t="shared" si="20"/>
        <v>#DIV/0!</v>
      </c>
      <c r="V100" s="18"/>
    </row>
    <row r="101" spans="1:23" ht="20.100000000000001" customHeight="1">
      <c r="A101" s="24">
        <f t="shared" si="21"/>
        <v>96</v>
      </c>
      <c r="B101" s="24"/>
      <c r="C101" s="18"/>
      <c r="D101" s="18"/>
      <c r="E101" s="23"/>
      <c r="F101" s="23"/>
      <c r="G101" s="23"/>
      <c r="H101" s="23">
        <f t="shared" si="22"/>
        <v>0</v>
      </c>
      <c r="I101" s="23"/>
      <c r="J101" s="23"/>
      <c r="K101" s="23">
        <f t="shared" si="23"/>
        <v>-0.15</v>
      </c>
      <c r="L101" s="23" t="e">
        <f t="shared" si="17"/>
        <v>#DIV/0!</v>
      </c>
      <c r="M101" s="22" t="e">
        <f t="shared" si="18"/>
        <v>#DIV/0!</v>
      </c>
      <c r="N101" s="21"/>
      <c r="O101" s="21"/>
      <c r="P101" s="21"/>
      <c r="Q101" s="21"/>
      <c r="R101" s="21"/>
      <c r="S101" s="21"/>
      <c r="T101" s="20">
        <f t="shared" si="19"/>
        <v>0</v>
      </c>
      <c r="U101" s="19" t="e">
        <f t="shared" si="20"/>
        <v>#DIV/0!</v>
      </c>
      <c r="V101" s="18"/>
    </row>
    <row r="102" spans="1:23" ht="20.100000000000001" customHeight="1">
      <c r="A102" s="24">
        <f t="shared" si="21"/>
        <v>97</v>
      </c>
      <c r="B102" s="24"/>
      <c r="C102" s="18"/>
      <c r="D102" s="18"/>
      <c r="E102" s="23"/>
      <c r="F102" s="23"/>
      <c r="G102" s="23"/>
      <c r="H102" s="23">
        <f t="shared" si="22"/>
        <v>0</v>
      </c>
      <c r="I102" s="23"/>
      <c r="J102" s="23"/>
      <c r="K102" s="23">
        <f t="shared" si="23"/>
        <v>-0.15</v>
      </c>
      <c r="L102" s="23" t="e">
        <f t="shared" ref="L102:L133" si="24">POWER((K102/J102),1/4)</f>
        <v>#DIV/0!</v>
      </c>
      <c r="M102" s="22" t="e">
        <f t="shared" ref="M102:M133" si="25">(SQRT(I102))*((1.25*(SQRT(H102)/I102)+0.075*((I102+SQRT(H102)))/(POWER(K102,1/3))))*L102</f>
        <v>#DIV/0!</v>
      </c>
      <c r="N102" s="21"/>
      <c r="O102" s="21"/>
      <c r="P102" s="21"/>
      <c r="Q102" s="21"/>
      <c r="R102" s="21"/>
      <c r="S102" s="21"/>
      <c r="T102" s="20">
        <f t="shared" ref="T102:T133" si="26">(N102+O102+P102+Q102+R102+S102)</f>
        <v>0</v>
      </c>
      <c r="U102" s="19" t="e">
        <f t="shared" ref="U102:U133" si="27">M102*(100%+T102)</f>
        <v>#DIV/0!</v>
      </c>
      <c r="V102" s="18"/>
    </row>
    <row r="103" spans="1:23" ht="20.100000000000001" customHeight="1">
      <c r="A103" s="24">
        <f t="shared" ref="A103:A134" si="28">A102+1</f>
        <v>98</v>
      </c>
      <c r="B103" s="24"/>
      <c r="C103" s="18"/>
      <c r="D103" s="18"/>
      <c r="E103" s="23"/>
      <c r="F103" s="23"/>
      <c r="G103" s="23"/>
      <c r="H103" s="23">
        <f t="shared" si="22"/>
        <v>0</v>
      </c>
      <c r="I103" s="23"/>
      <c r="J103" s="23"/>
      <c r="K103" s="23">
        <f t="shared" si="23"/>
        <v>-0.15</v>
      </c>
      <c r="L103" s="23" t="e">
        <f t="shared" si="24"/>
        <v>#DIV/0!</v>
      </c>
      <c r="M103" s="22" t="e">
        <f t="shared" si="25"/>
        <v>#DIV/0!</v>
      </c>
      <c r="N103" s="21"/>
      <c r="O103" s="21"/>
      <c r="P103" s="21"/>
      <c r="Q103" s="21"/>
      <c r="R103" s="21"/>
      <c r="S103" s="21"/>
      <c r="T103" s="20">
        <f t="shared" si="26"/>
        <v>0</v>
      </c>
      <c r="U103" s="19" t="e">
        <f t="shared" si="27"/>
        <v>#DIV/0!</v>
      </c>
      <c r="V103" s="18"/>
    </row>
    <row r="104" spans="1:23" ht="20.100000000000001" customHeight="1">
      <c r="A104" s="24">
        <f t="shared" si="28"/>
        <v>99</v>
      </c>
      <c r="B104" s="24"/>
      <c r="C104" s="18"/>
      <c r="D104" s="18"/>
      <c r="E104" s="23"/>
      <c r="F104" s="23"/>
      <c r="G104" s="23"/>
      <c r="H104" s="23">
        <f t="shared" si="22"/>
        <v>0</v>
      </c>
      <c r="I104" s="23"/>
      <c r="J104" s="23"/>
      <c r="K104" s="23">
        <f t="shared" si="23"/>
        <v>-0.15</v>
      </c>
      <c r="L104" s="23" t="e">
        <f t="shared" si="24"/>
        <v>#DIV/0!</v>
      </c>
      <c r="M104" s="22" t="e">
        <f t="shared" si="25"/>
        <v>#DIV/0!</v>
      </c>
      <c r="N104" s="21"/>
      <c r="O104" s="21"/>
      <c r="P104" s="21"/>
      <c r="Q104" s="21"/>
      <c r="R104" s="21"/>
      <c r="S104" s="21"/>
      <c r="T104" s="20">
        <f t="shared" si="26"/>
        <v>0</v>
      </c>
      <c r="U104" s="19" t="e">
        <f t="shared" si="27"/>
        <v>#DIV/0!</v>
      </c>
      <c r="V104" s="18"/>
    </row>
    <row r="105" spans="1:23" ht="20.100000000000001" customHeight="1">
      <c r="A105" s="24">
        <f t="shared" si="28"/>
        <v>100</v>
      </c>
      <c r="B105" s="24"/>
      <c r="C105" s="18"/>
      <c r="D105" s="18"/>
      <c r="E105" s="23"/>
      <c r="F105" s="23"/>
      <c r="G105" s="23"/>
      <c r="H105" s="23">
        <f t="shared" si="22"/>
        <v>0</v>
      </c>
      <c r="I105" s="23"/>
      <c r="J105" s="23"/>
      <c r="K105" s="23">
        <f t="shared" si="23"/>
        <v>-0.15</v>
      </c>
      <c r="L105" s="23" t="e">
        <f t="shared" si="24"/>
        <v>#DIV/0!</v>
      </c>
      <c r="M105" s="22" t="e">
        <f t="shared" si="25"/>
        <v>#DIV/0!</v>
      </c>
      <c r="N105" s="21"/>
      <c r="O105" s="21"/>
      <c r="P105" s="21"/>
      <c r="Q105" s="21"/>
      <c r="R105" s="21"/>
      <c r="S105" s="21"/>
      <c r="T105" s="20">
        <f t="shared" si="26"/>
        <v>0</v>
      </c>
      <c r="U105" s="19" t="e">
        <f t="shared" si="27"/>
        <v>#DIV/0!</v>
      </c>
      <c r="V105" s="18"/>
    </row>
    <row r="106" spans="1:23" ht="20.100000000000001" customHeight="1">
      <c r="A106" s="24">
        <f t="shared" si="28"/>
        <v>101</v>
      </c>
      <c r="B106" s="24"/>
      <c r="C106" s="18"/>
      <c r="D106" s="18"/>
      <c r="E106" s="23"/>
      <c r="F106" s="23"/>
      <c r="G106" s="23"/>
      <c r="H106" s="23">
        <f t="shared" si="22"/>
        <v>0</v>
      </c>
      <c r="I106" s="23"/>
      <c r="J106" s="23"/>
      <c r="K106" s="23">
        <f t="shared" si="23"/>
        <v>-0.15</v>
      </c>
      <c r="L106" s="23" t="e">
        <f t="shared" si="24"/>
        <v>#DIV/0!</v>
      </c>
      <c r="M106" s="22" t="e">
        <f t="shared" si="25"/>
        <v>#DIV/0!</v>
      </c>
      <c r="N106" s="21"/>
      <c r="O106" s="21"/>
      <c r="P106" s="21"/>
      <c r="Q106" s="21"/>
      <c r="R106" s="21"/>
      <c r="S106" s="21"/>
      <c r="T106" s="20">
        <f t="shared" si="26"/>
        <v>0</v>
      </c>
      <c r="U106" s="19" t="e">
        <f t="shared" si="27"/>
        <v>#DIV/0!</v>
      </c>
      <c r="V106" s="18"/>
    </row>
    <row r="107" spans="1:23" ht="20.100000000000001" customHeight="1">
      <c r="A107" s="24">
        <f t="shared" si="28"/>
        <v>102</v>
      </c>
      <c r="B107" s="24"/>
      <c r="C107" s="18"/>
      <c r="D107" s="18"/>
      <c r="E107" s="23"/>
      <c r="F107" s="23"/>
      <c r="G107" s="23"/>
      <c r="H107" s="23">
        <f t="shared" si="22"/>
        <v>0</v>
      </c>
      <c r="I107" s="23"/>
      <c r="J107" s="23"/>
      <c r="K107" s="23">
        <f t="shared" si="23"/>
        <v>-0.15</v>
      </c>
      <c r="L107" s="23" t="e">
        <f t="shared" si="24"/>
        <v>#DIV/0!</v>
      </c>
      <c r="M107" s="22" t="e">
        <f t="shared" si="25"/>
        <v>#DIV/0!</v>
      </c>
      <c r="N107" s="21"/>
      <c r="O107" s="21"/>
      <c r="P107" s="21"/>
      <c r="Q107" s="21"/>
      <c r="R107" s="21"/>
      <c r="S107" s="21"/>
      <c r="T107" s="20">
        <f t="shared" si="26"/>
        <v>0</v>
      </c>
      <c r="U107" s="19" t="e">
        <f t="shared" si="27"/>
        <v>#DIV/0!</v>
      </c>
      <c r="V107" s="18"/>
    </row>
    <row r="108" spans="1:23" ht="20.100000000000001" customHeight="1">
      <c r="A108" s="24">
        <f t="shared" si="28"/>
        <v>103</v>
      </c>
      <c r="B108" s="24"/>
      <c r="C108" s="18"/>
      <c r="D108" s="18"/>
      <c r="E108" s="23"/>
      <c r="F108" s="23"/>
      <c r="G108" s="23"/>
      <c r="H108" s="23">
        <f t="shared" si="22"/>
        <v>0</v>
      </c>
      <c r="I108" s="23"/>
      <c r="J108" s="23"/>
      <c r="K108" s="23">
        <f t="shared" si="23"/>
        <v>-0.15</v>
      </c>
      <c r="L108" s="23" t="e">
        <f t="shared" si="24"/>
        <v>#DIV/0!</v>
      </c>
      <c r="M108" s="22" t="e">
        <f t="shared" si="25"/>
        <v>#DIV/0!</v>
      </c>
      <c r="N108" s="21"/>
      <c r="O108" s="21"/>
      <c r="P108" s="21"/>
      <c r="Q108" s="21"/>
      <c r="R108" s="21"/>
      <c r="S108" s="21"/>
      <c r="T108" s="20">
        <f t="shared" si="26"/>
        <v>0</v>
      </c>
      <c r="U108" s="19" t="e">
        <f t="shared" si="27"/>
        <v>#DIV/0!</v>
      </c>
      <c r="V108" s="18"/>
    </row>
    <row r="109" spans="1:23" ht="20.100000000000001" customHeight="1">
      <c r="A109" s="24">
        <f t="shared" si="28"/>
        <v>104</v>
      </c>
      <c r="B109" s="24"/>
      <c r="C109" s="18"/>
      <c r="D109" s="18"/>
      <c r="E109" s="23"/>
      <c r="F109" s="23"/>
      <c r="G109" s="23"/>
      <c r="H109" s="23">
        <f t="shared" si="22"/>
        <v>0</v>
      </c>
      <c r="I109" s="23"/>
      <c r="J109" s="23"/>
      <c r="K109" s="23">
        <f t="shared" si="23"/>
        <v>-0.15</v>
      </c>
      <c r="L109" s="23" t="e">
        <f t="shared" si="24"/>
        <v>#DIV/0!</v>
      </c>
      <c r="M109" s="22" t="e">
        <f t="shared" si="25"/>
        <v>#DIV/0!</v>
      </c>
      <c r="N109" s="21"/>
      <c r="O109" s="21"/>
      <c r="P109" s="21"/>
      <c r="Q109" s="21"/>
      <c r="R109" s="21"/>
      <c r="S109" s="21"/>
      <c r="T109" s="20">
        <f t="shared" si="26"/>
        <v>0</v>
      </c>
      <c r="U109" s="19" t="e">
        <f t="shared" si="27"/>
        <v>#DIV/0!</v>
      </c>
      <c r="V109" s="18"/>
    </row>
    <row r="110" spans="1:23" ht="20.100000000000001" customHeight="1">
      <c r="A110" s="24">
        <f t="shared" si="28"/>
        <v>105</v>
      </c>
      <c r="B110" s="24"/>
      <c r="C110" s="18"/>
      <c r="D110" s="18"/>
      <c r="E110" s="23"/>
      <c r="F110" s="23"/>
      <c r="G110" s="23"/>
      <c r="H110" s="23">
        <f t="shared" si="22"/>
        <v>0</v>
      </c>
      <c r="I110" s="23"/>
      <c r="J110" s="23"/>
      <c r="K110" s="23">
        <f t="shared" si="23"/>
        <v>-0.15</v>
      </c>
      <c r="L110" s="23" t="e">
        <f t="shared" si="24"/>
        <v>#DIV/0!</v>
      </c>
      <c r="M110" s="22" t="e">
        <f t="shared" si="25"/>
        <v>#DIV/0!</v>
      </c>
      <c r="N110" s="21"/>
      <c r="O110" s="21"/>
      <c r="P110" s="21"/>
      <c r="Q110" s="21"/>
      <c r="R110" s="21"/>
      <c r="S110" s="21"/>
      <c r="T110" s="20">
        <f t="shared" si="26"/>
        <v>0</v>
      </c>
      <c r="U110" s="19" t="e">
        <f t="shared" si="27"/>
        <v>#DIV/0!</v>
      </c>
      <c r="V110" s="18"/>
    </row>
    <row r="111" spans="1:23" ht="20.100000000000001" customHeight="1">
      <c r="A111" s="24">
        <f t="shared" si="28"/>
        <v>106</v>
      </c>
      <c r="B111" s="24"/>
      <c r="C111" s="18"/>
      <c r="D111" s="18"/>
      <c r="E111" s="23"/>
      <c r="F111" s="23"/>
      <c r="G111" s="23"/>
      <c r="H111" s="23">
        <f t="shared" si="22"/>
        <v>0</v>
      </c>
      <c r="I111" s="23"/>
      <c r="J111" s="23"/>
      <c r="K111" s="23">
        <f t="shared" si="23"/>
        <v>-0.15</v>
      </c>
      <c r="L111" s="23" t="e">
        <f t="shared" si="24"/>
        <v>#DIV/0!</v>
      </c>
      <c r="M111" s="22" t="e">
        <f t="shared" si="25"/>
        <v>#DIV/0!</v>
      </c>
      <c r="N111" s="21"/>
      <c r="O111" s="21"/>
      <c r="P111" s="21"/>
      <c r="Q111" s="21"/>
      <c r="R111" s="21"/>
      <c r="S111" s="21"/>
      <c r="T111" s="20">
        <f t="shared" si="26"/>
        <v>0</v>
      </c>
      <c r="U111" s="19" t="e">
        <f t="shared" si="27"/>
        <v>#DIV/0!</v>
      </c>
      <c r="V111" s="18"/>
    </row>
    <row r="112" spans="1:23" ht="20.100000000000001" customHeight="1">
      <c r="A112" s="24">
        <f t="shared" si="28"/>
        <v>107</v>
      </c>
      <c r="B112" s="24"/>
      <c r="C112" s="18"/>
      <c r="D112" s="18"/>
      <c r="E112" s="23"/>
      <c r="F112" s="23"/>
      <c r="G112" s="23"/>
      <c r="H112" s="23">
        <f t="shared" ref="H112:H143" si="29">IF(G112=0,E112,(E112+F112+G112)/2)</f>
        <v>0</v>
      </c>
      <c r="I112" s="23"/>
      <c r="J112" s="23"/>
      <c r="K112" s="23">
        <f t="shared" ref="K112:K143" si="30">J112+((0.06*I112)-0.15)</f>
        <v>-0.15</v>
      </c>
      <c r="L112" s="23" t="e">
        <f t="shared" si="24"/>
        <v>#DIV/0!</v>
      </c>
      <c r="M112" s="22" t="e">
        <f t="shared" si="25"/>
        <v>#DIV/0!</v>
      </c>
      <c r="N112" s="21"/>
      <c r="O112" s="21"/>
      <c r="P112" s="21"/>
      <c r="Q112" s="21"/>
      <c r="R112" s="21"/>
      <c r="S112" s="21"/>
      <c r="T112" s="20">
        <f t="shared" si="26"/>
        <v>0</v>
      </c>
      <c r="U112" s="19" t="e">
        <f t="shared" si="27"/>
        <v>#DIV/0!</v>
      </c>
      <c r="V112" s="18"/>
    </row>
    <row r="113" spans="1:22" ht="20.100000000000001" customHeight="1">
      <c r="A113" s="24">
        <f t="shared" si="28"/>
        <v>108</v>
      </c>
      <c r="B113" s="24"/>
      <c r="C113" s="18"/>
      <c r="D113" s="18"/>
      <c r="E113" s="23"/>
      <c r="F113" s="23"/>
      <c r="G113" s="23"/>
      <c r="H113" s="23">
        <f t="shared" si="29"/>
        <v>0</v>
      </c>
      <c r="I113" s="23"/>
      <c r="J113" s="23"/>
      <c r="K113" s="23">
        <f t="shared" si="30"/>
        <v>-0.15</v>
      </c>
      <c r="L113" s="23" t="e">
        <f t="shared" si="24"/>
        <v>#DIV/0!</v>
      </c>
      <c r="M113" s="22" t="e">
        <f t="shared" si="25"/>
        <v>#DIV/0!</v>
      </c>
      <c r="N113" s="21"/>
      <c r="O113" s="21"/>
      <c r="P113" s="21"/>
      <c r="Q113" s="21"/>
      <c r="R113" s="21"/>
      <c r="S113" s="21"/>
      <c r="T113" s="20">
        <f t="shared" si="26"/>
        <v>0</v>
      </c>
      <c r="U113" s="19" t="e">
        <f t="shared" si="27"/>
        <v>#DIV/0!</v>
      </c>
      <c r="V113" s="18"/>
    </row>
    <row r="114" spans="1:22" ht="20.100000000000001" customHeight="1">
      <c r="A114" s="24">
        <f t="shared" si="28"/>
        <v>109</v>
      </c>
      <c r="B114" s="24"/>
      <c r="C114" s="18"/>
      <c r="D114" s="18"/>
      <c r="E114" s="23"/>
      <c r="F114" s="23"/>
      <c r="G114" s="23"/>
      <c r="H114" s="23">
        <f t="shared" si="29"/>
        <v>0</v>
      </c>
      <c r="I114" s="23"/>
      <c r="J114" s="23"/>
      <c r="K114" s="23">
        <f t="shared" si="30"/>
        <v>-0.15</v>
      </c>
      <c r="L114" s="23" t="e">
        <f t="shared" si="24"/>
        <v>#DIV/0!</v>
      </c>
      <c r="M114" s="22" t="e">
        <f t="shared" si="25"/>
        <v>#DIV/0!</v>
      </c>
      <c r="N114" s="21"/>
      <c r="O114" s="21"/>
      <c r="P114" s="21"/>
      <c r="Q114" s="21"/>
      <c r="R114" s="21"/>
      <c r="S114" s="21"/>
      <c r="T114" s="20">
        <f t="shared" si="26"/>
        <v>0</v>
      </c>
      <c r="U114" s="19" t="e">
        <f t="shared" si="27"/>
        <v>#DIV/0!</v>
      </c>
      <c r="V114" s="18"/>
    </row>
    <row r="115" spans="1:22" ht="20.100000000000001" customHeight="1">
      <c r="A115" s="24">
        <f t="shared" si="28"/>
        <v>110</v>
      </c>
      <c r="B115" s="24"/>
      <c r="C115" s="18"/>
      <c r="D115" s="18"/>
      <c r="E115" s="23"/>
      <c r="F115" s="23"/>
      <c r="G115" s="23"/>
      <c r="H115" s="23">
        <f t="shared" si="29"/>
        <v>0</v>
      </c>
      <c r="I115" s="23"/>
      <c r="J115" s="23"/>
      <c r="K115" s="23">
        <f t="shared" si="30"/>
        <v>-0.15</v>
      </c>
      <c r="L115" s="23" t="e">
        <f t="shared" si="24"/>
        <v>#DIV/0!</v>
      </c>
      <c r="M115" s="22" t="e">
        <f t="shared" si="25"/>
        <v>#DIV/0!</v>
      </c>
      <c r="N115" s="21"/>
      <c r="O115" s="21"/>
      <c r="P115" s="21"/>
      <c r="Q115" s="21"/>
      <c r="R115" s="21"/>
      <c r="S115" s="21"/>
      <c r="T115" s="20">
        <f t="shared" si="26"/>
        <v>0</v>
      </c>
      <c r="U115" s="19" t="e">
        <f t="shared" si="27"/>
        <v>#DIV/0!</v>
      </c>
      <c r="V115" s="18"/>
    </row>
    <row r="116" spans="1:22" ht="20.100000000000001" customHeight="1">
      <c r="A116" s="24">
        <f t="shared" si="28"/>
        <v>111</v>
      </c>
      <c r="B116" s="24"/>
      <c r="C116" s="18"/>
      <c r="D116" s="18"/>
      <c r="E116" s="23"/>
      <c r="F116" s="23"/>
      <c r="G116" s="23"/>
      <c r="H116" s="23">
        <f t="shared" si="29"/>
        <v>0</v>
      </c>
      <c r="I116" s="23"/>
      <c r="J116" s="23"/>
      <c r="K116" s="23">
        <f t="shared" si="30"/>
        <v>-0.15</v>
      </c>
      <c r="L116" s="23" t="e">
        <f t="shared" si="24"/>
        <v>#DIV/0!</v>
      </c>
      <c r="M116" s="22" t="e">
        <f t="shared" si="25"/>
        <v>#DIV/0!</v>
      </c>
      <c r="N116" s="21"/>
      <c r="O116" s="21"/>
      <c r="P116" s="21"/>
      <c r="Q116" s="21"/>
      <c r="R116" s="21"/>
      <c r="S116" s="21"/>
      <c r="T116" s="20">
        <f t="shared" si="26"/>
        <v>0</v>
      </c>
      <c r="U116" s="19" t="e">
        <f t="shared" si="27"/>
        <v>#DIV/0!</v>
      </c>
      <c r="V116" s="18"/>
    </row>
    <row r="117" spans="1:22" ht="20.100000000000001" customHeight="1">
      <c r="A117" s="24">
        <f t="shared" si="28"/>
        <v>112</v>
      </c>
      <c r="B117" s="24"/>
      <c r="C117" s="18"/>
      <c r="D117" s="18"/>
      <c r="E117" s="23"/>
      <c r="F117" s="23"/>
      <c r="G117" s="23"/>
      <c r="H117" s="23">
        <f t="shared" si="29"/>
        <v>0</v>
      </c>
      <c r="I117" s="23"/>
      <c r="J117" s="23"/>
      <c r="K117" s="23">
        <f t="shared" si="30"/>
        <v>-0.15</v>
      </c>
      <c r="L117" s="23" t="e">
        <f t="shared" si="24"/>
        <v>#DIV/0!</v>
      </c>
      <c r="M117" s="22" t="e">
        <f t="shared" si="25"/>
        <v>#DIV/0!</v>
      </c>
      <c r="N117" s="21"/>
      <c r="O117" s="21"/>
      <c r="P117" s="21"/>
      <c r="Q117" s="21"/>
      <c r="R117" s="21"/>
      <c r="S117" s="21"/>
      <c r="T117" s="20">
        <f t="shared" si="26"/>
        <v>0</v>
      </c>
      <c r="U117" s="19" t="e">
        <f t="shared" si="27"/>
        <v>#DIV/0!</v>
      </c>
      <c r="V117" s="18"/>
    </row>
    <row r="118" spans="1:22" ht="20.100000000000001" customHeight="1">
      <c r="A118" s="24">
        <f t="shared" si="28"/>
        <v>113</v>
      </c>
      <c r="B118" s="24"/>
      <c r="C118" s="18"/>
      <c r="D118" s="18"/>
      <c r="E118" s="23"/>
      <c r="F118" s="23"/>
      <c r="G118" s="23"/>
      <c r="H118" s="23">
        <f t="shared" si="29"/>
        <v>0</v>
      </c>
      <c r="I118" s="23"/>
      <c r="J118" s="23"/>
      <c r="K118" s="23">
        <f t="shared" si="30"/>
        <v>-0.15</v>
      </c>
      <c r="L118" s="23" t="e">
        <f t="shared" si="24"/>
        <v>#DIV/0!</v>
      </c>
      <c r="M118" s="22" t="e">
        <f t="shared" si="25"/>
        <v>#DIV/0!</v>
      </c>
      <c r="N118" s="21"/>
      <c r="O118" s="21"/>
      <c r="P118" s="21"/>
      <c r="Q118" s="21"/>
      <c r="R118" s="21"/>
      <c r="S118" s="21"/>
      <c r="T118" s="20">
        <f t="shared" si="26"/>
        <v>0</v>
      </c>
      <c r="U118" s="19" t="e">
        <f t="shared" si="27"/>
        <v>#DIV/0!</v>
      </c>
      <c r="V118" s="18"/>
    </row>
    <row r="119" spans="1:22" ht="20.100000000000001" customHeight="1">
      <c r="A119" s="24">
        <f t="shared" si="28"/>
        <v>114</v>
      </c>
      <c r="B119" s="24"/>
      <c r="C119" s="18"/>
      <c r="D119" s="18"/>
      <c r="E119" s="23"/>
      <c r="F119" s="23"/>
      <c r="G119" s="23"/>
      <c r="H119" s="23">
        <f t="shared" si="29"/>
        <v>0</v>
      </c>
      <c r="I119" s="23"/>
      <c r="J119" s="23"/>
      <c r="K119" s="23">
        <f t="shared" si="30"/>
        <v>-0.15</v>
      </c>
      <c r="L119" s="23" t="e">
        <f t="shared" si="24"/>
        <v>#DIV/0!</v>
      </c>
      <c r="M119" s="22" t="e">
        <f t="shared" si="25"/>
        <v>#DIV/0!</v>
      </c>
      <c r="N119" s="21"/>
      <c r="O119" s="21"/>
      <c r="P119" s="21"/>
      <c r="Q119" s="21"/>
      <c r="R119" s="21"/>
      <c r="S119" s="21"/>
      <c r="T119" s="20">
        <f t="shared" si="26"/>
        <v>0</v>
      </c>
      <c r="U119" s="19" t="e">
        <f t="shared" si="27"/>
        <v>#DIV/0!</v>
      </c>
      <c r="V119" s="18"/>
    </row>
    <row r="120" spans="1:22" ht="20.100000000000001" customHeight="1">
      <c r="A120" s="24">
        <f t="shared" si="28"/>
        <v>115</v>
      </c>
      <c r="B120" s="24"/>
      <c r="C120" s="18"/>
      <c r="D120" s="18"/>
      <c r="E120" s="23"/>
      <c r="F120" s="23"/>
      <c r="G120" s="23"/>
      <c r="H120" s="23">
        <f t="shared" si="29"/>
        <v>0</v>
      </c>
      <c r="I120" s="23"/>
      <c r="J120" s="23"/>
      <c r="K120" s="23">
        <f t="shared" si="30"/>
        <v>-0.15</v>
      </c>
      <c r="L120" s="23" t="e">
        <f t="shared" si="24"/>
        <v>#DIV/0!</v>
      </c>
      <c r="M120" s="22" t="e">
        <f t="shared" si="25"/>
        <v>#DIV/0!</v>
      </c>
      <c r="N120" s="21"/>
      <c r="O120" s="21"/>
      <c r="P120" s="21"/>
      <c r="Q120" s="21"/>
      <c r="R120" s="21"/>
      <c r="S120" s="21"/>
      <c r="T120" s="20">
        <f t="shared" si="26"/>
        <v>0</v>
      </c>
      <c r="U120" s="19" t="e">
        <f t="shared" si="27"/>
        <v>#DIV/0!</v>
      </c>
      <c r="V120" s="18"/>
    </row>
    <row r="121" spans="1:22" ht="20.100000000000001" customHeight="1">
      <c r="A121" s="24">
        <f t="shared" si="28"/>
        <v>116</v>
      </c>
      <c r="B121" s="24"/>
      <c r="C121" s="18"/>
      <c r="D121" s="18"/>
      <c r="E121" s="23"/>
      <c r="F121" s="23"/>
      <c r="G121" s="23"/>
      <c r="H121" s="23">
        <f t="shared" si="29"/>
        <v>0</v>
      </c>
      <c r="I121" s="23"/>
      <c r="J121" s="23"/>
      <c r="K121" s="23">
        <f t="shared" si="30"/>
        <v>-0.15</v>
      </c>
      <c r="L121" s="23" t="e">
        <f t="shared" si="24"/>
        <v>#DIV/0!</v>
      </c>
      <c r="M121" s="22" t="e">
        <f t="shared" si="25"/>
        <v>#DIV/0!</v>
      </c>
      <c r="N121" s="21"/>
      <c r="O121" s="21"/>
      <c r="P121" s="21"/>
      <c r="Q121" s="21"/>
      <c r="R121" s="21"/>
      <c r="S121" s="21"/>
      <c r="T121" s="20">
        <f t="shared" si="26"/>
        <v>0</v>
      </c>
      <c r="U121" s="19" t="e">
        <f t="shared" si="27"/>
        <v>#DIV/0!</v>
      </c>
      <c r="V121" s="18"/>
    </row>
    <row r="122" spans="1:22" ht="20.100000000000001" customHeight="1">
      <c r="A122" s="24">
        <f t="shared" si="28"/>
        <v>117</v>
      </c>
      <c r="B122" s="24"/>
      <c r="C122" s="18"/>
      <c r="D122" s="18"/>
      <c r="E122" s="23"/>
      <c r="F122" s="23"/>
      <c r="G122" s="23"/>
      <c r="H122" s="23">
        <f t="shared" si="29"/>
        <v>0</v>
      </c>
      <c r="I122" s="23"/>
      <c r="J122" s="23"/>
      <c r="K122" s="23">
        <f t="shared" si="30"/>
        <v>-0.15</v>
      </c>
      <c r="L122" s="23" t="e">
        <f t="shared" si="24"/>
        <v>#DIV/0!</v>
      </c>
      <c r="M122" s="22" t="e">
        <f t="shared" si="25"/>
        <v>#DIV/0!</v>
      </c>
      <c r="N122" s="21"/>
      <c r="O122" s="21"/>
      <c r="P122" s="21"/>
      <c r="Q122" s="21"/>
      <c r="R122" s="21"/>
      <c r="S122" s="21"/>
      <c r="T122" s="20">
        <f t="shared" si="26"/>
        <v>0</v>
      </c>
      <c r="U122" s="19" t="e">
        <f t="shared" si="27"/>
        <v>#DIV/0!</v>
      </c>
      <c r="V122" s="18"/>
    </row>
    <row r="123" spans="1:22" ht="20.100000000000001" customHeight="1">
      <c r="A123" s="24">
        <f t="shared" si="28"/>
        <v>118</v>
      </c>
      <c r="B123" s="24"/>
      <c r="C123" s="18"/>
      <c r="D123" s="18"/>
      <c r="E123" s="23"/>
      <c r="F123" s="23"/>
      <c r="G123" s="23"/>
      <c r="H123" s="23">
        <f t="shared" si="29"/>
        <v>0</v>
      </c>
      <c r="I123" s="23"/>
      <c r="J123" s="23"/>
      <c r="K123" s="23">
        <f t="shared" si="30"/>
        <v>-0.15</v>
      </c>
      <c r="L123" s="23" t="e">
        <f t="shared" si="24"/>
        <v>#DIV/0!</v>
      </c>
      <c r="M123" s="22" t="e">
        <f t="shared" si="25"/>
        <v>#DIV/0!</v>
      </c>
      <c r="N123" s="21"/>
      <c r="O123" s="21"/>
      <c r="P123" s="21"/>
      <c r="Q123" s="21"/>
      <c r="R123" s="21"/>
      <c r="S123" s="21"/>
      <c r="T123" s="20">
        <f t="shared" si="26"/>
        <v>0</v>
      </c>
      <c r="U123" s="19" t="e">
        <f t="shared" si="27"/>
        <v>#DIV/0!</v>
      </c>
      <c r="V123" s="18"/>
    </row>
    <row r="124" spans="1:22" ht="20.100000000000001" customHeight="1">
      <c r="A124" s="24">
        <f t="shared" si="28"/>
        <v>119</v>
      </c>
      <c r="B124" s="24"/>
      <c r="C124" s="18"/>
      <c r="D124" s="18"/>
      <c r="E124" s="23"/>
      <c r="F124" s="23"/>
      <c r="G124" s="23"/>
      <c r="H124" s="23">
        <f t="shared" si="29"/>
        <v>0</v>
      </c>
      <c r="I124" s="23"/>
      <c r="J124" s="23"/>
      <c r="K124" s="23">
        <f t="shared" si="30"/>
        <v>-0.15</v>
      </c>
      <c r="L124" s="23" t="e">
        <f t="shared" si="24"/>
        <v>#DIV/0!</v>
      </c>
      <c r="M124" s="22" t="e">
        <f t="shared" si="25"/>
        <v>#DIV/0!</v>
      </c>
      <c r="N124" s="21"/>
      <c r="O124" s="21"/>
      <c r="P124" s="21"/>
      <c r="Q124" s="21"/>
      <c r="R124" s="21"/>
      <c r="S124" s="21"/>
      <c r="T124" s="20">
        <f t="shared" si="26"/>
        <v>0</v>
      </c>
      <c r="U124" s="19" t="e">
        <f t="shared" si="27"/>
        <v>#DIV/0!</v>
      </c>
      <c r="V124" s="18"/>
    </row>
    <row r="125" spans="1:22" ht="20.100000000000001" customHeight="1">
      <c r="A125" s="24">
        <f t="shared" si="28"/>
        <v>120</v>
      </c>
      <c r="B125" s="24"/>
      <c r="C125" s="18"/>
      <c r="D125" s="18"/>
      <c r="E125" s="23"/>
      <c r="F125" s="23"/>
      <c r="G125" s="23"/>
      <c r="H125" s="23">
        <f t="shared" si="29"/>
        <v>0</v>
      </c>
      <c r="I125" s="23"/>
      <c r="J125" s="23"/>
      <c r="K125" s="23">
        <f t="shared" si="30"/>
        <v>-0.15</v>
      </c>
      <c r="L125" s="23" t="e">
        <f t="shared" si="24"/>
        <v>#DIV/0!</v>
      </c>
      <c r="M125" s="22" t="e">
        <f t="shared" si="25"/>
        <v>#DIV/0!</v>
      </c>
      <c r="N125" s="21"/>
      <c r="O125" s="21"/>
      <c r="P125" s="21"/>
      <c r="Q125" s="21"/>
      <c r="R125" s="21"/>
      <c r="S125" s="21"/>
      <c r="T125" s="20">
        <f t="shared" si="26"/>
        <v>0</v>
      </c>
      <c r="U125" s="19" t="e">
        <f t="shared" si="27"/>
        <v>#DIV/0!</v>
      </c>
      <c r="V125" s="18"/>
    </row>
    <row r="126" spans="1:22" ht="20.100000000000001" customHeight="1">
      <c r="A126" s="24">
        <f t="shared" si="28"/>
        <v>121</v>
      </c>
      <c r="B126" s="24"/>
      <c r="C126" s="18"/>
      <c r="D126" s="18"/>
      <c r="E126" s="23"/>
      <c r="F126" s="23"/>
      <c r="G126" s="23"/>
      <c r="H126" s="23">
        <f t="shared" si="29"/>
        <v>0</v>
      </c>
      <c r="I126" s="23"/>
      <c r="J126" s="23"/>
      <c r="K126" s="23">
        <f t="shared" si="30"/>
        <v>-0.15</v>
      </c>
      <c r="L126" s="23" t="e">
        <f t="shared" si="24"/>
        <v>#DIV/0!</v>
      </c>
      <c r="M126" s="22" t="e">
        <f t="shared" si="25"/>
        <v>#DIV/0!</v>
      </c>
      <c r="N126" s="21"/>
      <c r="O126" s="21"/>
      <c r="P126" s="21"/>
      <c r="Q126" s="21"/>
      <c r="R126" s="21"/>
      <c r="S126" s="21"/>
      <c r="T126" s="20">
        <f t="shared" si="26"/>
        <v>0</v>
      </c>
      <c r="U126" s="19" t="e">
        <f t="shared" si="27"/>
        <v>#DIV/0!</v>
      </c>
      <c r="V126" s="18"/>
    </row>
    <row r="127" spans="1:22" ht="20.100000000000001" customHeight="1">
      <c r="A127" s="24">
        <f t="shared" si="28"/>
        <v>122</v>
      </c>
      <c r="B127" s="24"/>
      <c r="C127" s="18"/>
      <c r="D127" s="18"/>
      <c r="E127" s="23"/>
      <c r="F127" s="23"/>
      <c r="G127" s="23"/>
      <c r="H127" s="23">
        <f t="shared" si="29"/>
        <v>0</v>
      </c>
      <c r="I127" s="23"/>
      <c r="J127" s="23"/>
      <c r="K127" s="23">
        <f t="shared" si="30"/>
        <v>-0.15</v>
      </c>
      <c r="L127" s="23" t="e">
        <f t="shared" si="24"/>
        <v>#DIV/0!</v>
      </c>
      <c r="M127" s="22" t="e">
        <f t="shared" si="25"/>
        <v>#DIV/0!</v>
      </c>
      <c r="N127" s="21"/>
      <c r="O127" s="21"/>
      <c r="P127" s="21"/>
      <c r="Q127" s="21"/>
      <c r="R127" s="21"/>
      <c r="S127" s="21"/>
      <c r="T127" s="20">
        <f t="shared" si="26"/>
        <v>0</v>
      </c>
      <c r="U127" s="19" t="e">
        <f t="shared" si="27"/>
        <v>#DIV/0!</v>
      </c>
      <c r="V127" s="18"/>
    </row>
    <row r="128" spans="1:22" ht="20.100000000000001" customHeight="1">
      <c r="A128" s="24">
        <f t="shared" si="28"/>
        <v>123</v>
      </c>
      <c r="B128" s="24"/>
      <c r="C128" s="18"/>
      <c r="D128" s="18"/>
      <c r="E128" s="23"/>
      <c r="F128" s="23"/>
      <c r="G128" s="23"/>
      <c r="H128" s="23">
        <f t="shared" si="29"/>
        <v>0</v>
      </c>
      <c r="I128" s="23"/>
      <c r="J128" s="23"/>
      <c r="K128" s="23">
        <f t="shared" si="30"/>
        <v>-0.15</v>
      </c>
      <c r="L128" s="23" t="e">
        <f t="shared" si="24"/>
        <v>#DIV/0!</v>
      </c>
      <c r="M128" s="22" t="e">
        <f t="shared" si="25"/>
        <v>#DIV/0!</v>
      </c>
      <c r="N128" s="21"/>
      <c r="O128" s="21"/>
      <c r="P128" s="21"/>
      <c r="Q128" s="21"/>
      <c r="R128" s="21"/>
      <c r="S128" s="21"/>
      <c r="T128" s="20">
        <f t="shared" si="26"/>
        <v>0</v>
      </c>
      <c r="U128" s="19" t="e">
        <f t="shared" si="27"/>
        <v>#DIV/0!</v>
      </c>
      <c r="V128" s="18"/>
    </row>
    <row r="129" spans="1:22" ht="20.100000000000001" customHeight="1">
      <c r="A129" s="24">
        <f t="shared" si="28"/>
        <v>124</v>
      </c>
      <c r="B129" s="24"/>
      <c r="C129" s="18"/>
      <c r="D129" s="18"/>
      <c r="E129" s="23"/>
      <c r="F129" s="23"/>
      <c r="G129" s="23"/>
      <c r="H129" s="23">
        <f t="shared" si="29"/>
        <v>0</v>
      </c>
      <c r="I129" s="23"/>
      <c r="J129" s="23"/>
      <c r="K129" s="23">
        <f t="shared" si="30"/>
        <v>-0.15</v>
      </c>
      <c r="L129" s="23" t="e">
        <f t="shared" si="24"/>
        <v>#DIV/0!</v>
      </c>
      <c r="M129" s="22" t="e">
        <f t="shared" si="25"/>
        <v>#DIV/0!</v>
      </c>
      <c r="N129" s="21"/>
      <c r="O129" s="21"/>
      <c r="P129" s="21"/>
      <c r="Q129" s="21"/>
      <c r="R129" s="21"/>
      <c r="S129" s="21"/>
      <c r="T129" s="20">
        <f t="shared" si="26"/>
        <v>0</v>
      </c>
      <c r="U129" s="19" t="e">
        <f t="shared" si="27"/>
        <v>#DIV/0!</v>
      </c>
      <c r="V129" s="18"/>
    </row>
    <row r="130" spans="1:22" ht="20.100000000000001" customHeight="1">
      <c r="A130" s="24">
        <f t="shared" si="28"/>
        <v>125</v>
      </c>
      <c r="B130" s="24"/>
      <c r="C130" s="18"/>
      <c r="D130" s="18"/>
      <c r="E130" s="23"/>
      <c r="F130" s="23"/>
      <c r="G130" s="23"/>
      <c r="H130" s="23">
        <f t="shared" si="29"/>
        <v>0</v>
      </c>
      <c r="I130" s="23"/>
      <c r="J130" s="23"/>
      <c r="K130" s="23">
        <f t="shared" si="30"/>
        <v>-0.15</v>
      </c>
      <c r="L130" s="23" t="e">
        <f t="shared" si="24"/>
        <v>#DIV/0!</v>
      </c>
      <c r="M130" s="22" t="e">
        <f t="shared" si="25"/>
        <v>#DIV/0!</v>
      </c>
      <c r="N130" s="21"/>
      <c r="O130" s="21"/>
      <c r="P130" s="21"/>
      <c r="Q130" s="21"/>
      <c r="R130" s="21"/>
      <c r="S130" s="21"/>
      <c r="T130" s="20">
        <f t="shared" si="26"/>
        <v>0</v>
      </c>
      <c r="U130" s="19" t="e">
        <f t="shared" si="27"/>
        <v>#DIV/0!</v>
      </c>
      <c r="V130" s="18"/>
    </row>
    <row r="131" spans="1:22" ht="20.100000000000001" customHeight="1">
      <c r="A131" s="24">
        <f t="shared" si="28"/>
        <v>126</v>
      </c>
      <c r="B131" s="24"/>
      <c r="C131" s="18"/>
      <c r="D131" s="18"/>
      <c r="E131" s="23"/>
      <c r="F131" s="23"/>
      <c r="G131" s="23"/>
      <c r="H131" s="23">
        <f t="shared" si="29"/>
        <v>0</v>
      </c>
      <c r="I131" s="23"/>
      <c r="J131" s="23"/>
      <c r="K131" s="23">
        <f t="shared" si="30"/>
        <v>-0.15</v>
      </c>
      <c r="L131" s="23" t="e">
        <f t="shared" si="24"/>
        <v>#DIV/0!</v>
      </c>
      <c r="M131" s="22" t="e">
        <f t="shared" si="25"/>
        <v>#DIV/0!</v>
      </c>
      <c r="N131" s="21"/>
      <c r="O131" s="21"/>
      <c r="P131" s="21"/>
      <c r="Q131" s="21"/>
      <c r="R131" s="21"/>
      <c r="S131" s="21"/>
      <c r="T131" s="20">
        <f t="shared" si="26"/>
        <v>0</v>
      </c>
      <c r="U131" s="19" t="e">
        <f t="shared" si="27"/>
        <v>#DIV/0!</v>
      </c>
      <c r="V131" s="18"/>
    </row>
    <row r="132" spans="1:22" ht="20.100000000000001" customHeight="1">
      <c r="A132" s="24">
        <f t="shared" si="28"/>
        <v>127</v>
      </c>
      <c r="B132" s="24"/>
      <c r="C132" s="18"/>
      <c r="D132" s="18"/>
      <c r="E132" s="23"/>
      <c r="F132" s="23"/>
      <c r="G132" s="23"/>
      <c r="H132" s="23">
        <f t="shared" si="29"/>
        <v>0</v>
      </c>
      <c r="I132" s="23"/>
      <c r="J132" s="23"/>
      <c r="K132" s="23">
        <f t="shared" si="30"/>
        <v>-0.15</v>
      </c>
      <c r="L132" s="23" t="e">
        <f t="shared" si="24"/>
        <v>#DIV/0!</v>
      </c>
      <c r="M132" s="22" t="e">
        <f t="shared" si="25"/>
        <v>#DIV/0!</v>
      </c>
      <c r="N132" s="21"/>
      <c r="O132" s="21"/>
      <c r="P132" s="21"/>
      <c r="Q132" s="21"/>
      <c r="R132" s="21"/>
      <c r="S132" s="21"/>
      <c r="T132" s="20">
        <f t="shared" si="26"/>
        <v>0</v>
      </c>
      <c r="U132" s="19" t="e">
        <f t="shared" si="27"/>
        <v>#DIV/0!</v>
      </c>
      <c r="V132" s="18"/>
    </row>
    <row r="133" spans="1:22" ht="20.100000000000001" customHeight="1">
      <c r="A133" s="24">
        <f t="shared" si="28"/>
        <v>128</v>
      </c>
      <c r="B133" s="24"/>
      <c r="C133" s="18"/>
      <c r="D133" s="18"/>
      <c r="E133" s="23"/>
      <c r="F133" s="23"/>
      <c r="G133" s="23"/>
      <c r="H133" s="23">
        <f t="shared" si="29"/>
        <v>0</v>
      </c>
      <c r="I133" s="23"/>
      <c r="J133" s="23"/>
      <c r="K133" s="23">
        <f t="shared" si="30"/>
        <v>-0.15</v>
      </c>
      <c r="L133" s="23" t="e">
        <f t="shared" si="24"/>
        <v>#DIV/0!</v>
      </c>
      <c r="M133" s="22" t="e">
        <f t="shared" si="25"/>
        <v>#DIV/0!</v>
      </c>
      <c r="N133" s="21"/>
      <c r="O133" s="21"/>
      <c r="P133" s="21"/>
      <c r="Q133" s="21"/>
      <c r="R133" s="21"/>
      <c r="S133" s="21"/>
      <c r="T133" s="20">
        <f t="shared" si="26"/>
        <v>0</v>
      </c>
      <c r="U133" s="19" t="e">
        <f t="shared" si="27"/>
        <v>#DIV/0!</v>
      </c>
      <c r="V133" s="18"/>
    </row>
    <row r="134" spans="1:22" ht="20.100000000000001" customHeight="1">
      <c r="A134" s="24">
        <f t="shared" si="28"/>
        <v>129</v>
      </c>
      <c r="B134" s="24"/>
      <c r="C134" s="18"/>
      <c r="D134" s="18"/>
      <c r="E134" s="23"/>
      <c r="F134" s="23"/>
      <c r="G134" s="23"/>
      <c r="H134" s="23">
        <f t="shared" si="29"/>
        <v>0</v>
      </c>
      <c r="I134" s="23"/>
      <c r="J134" s="23"/>
      <c r="K134" s="23">
        <f t="shared" si="30"/>
        <v>-0.15</v>
      </c>
      <c r="L134" s="23" t="e">
        <f t="shared" ref="L134:L154" si="31">POWER((K134/J134),1/4)</f>
        <v>#DIV/0!</v>
      </c>
      <c r="M134" s="22" t="e">
        <f t="shared" ref="M134:M154" si="32">(SQRT(I134))*((1.25*(SQRT(H134)/I134)+0.075*((I134+SQRT(H134)))/(POWER(K134,1/3))))*L134</f>
        <v>#DIV/0!</v>
      </c>
      <c r="N134" s="21"/>
      <c r="O134" s="21"/>
      <c r="P134" s="21"/>
      <c r="Q134" s="21"/>
      <c r="R134" s="21"/>
      <c r="S134" s="21"/>
      <c r="T134" s="20">
        <f t="shared" ref="T134:T154" si="33">(N134+O134+P134+Q134+R134+S134)</f>
        <v>0</v>
      </c>
      <c r="U134" s="19" t="e">
        <f t="shared" ref="U134:U154" si="34">M134*(100%+T134)</f>
        <v>#DIV/0!</v>
      </c>
      <c r="V134" s="18"/>
    </row>
    <row r="135" spans="1:22" ht="20.100000000000001" customHeight="1">
      <c r="A135" s="24">
        <f t="shared" ref="A135:A154" si="35">A134+1</f>
        <v>130</v>
      </c>
      <c r="B135" s="24"/>
      <c r="C135" s="18"/>
      <c r="D135" s="18"/>
      <c r="E135" s="23"/>
      <c r="F135" s="23"/>
      <c r="G135" s="23"/>
      <c r="H135" s="23">
        <f t="shared" si="29"/>
        <v>0</v>
      </c>
      <c r="I135" s="23"/>
      <c r="J135" s="23"/>
      <c r="K135" s="23">
        <f t="shared" si="30"/>
        <v>-0.15</v>
      </c>
      <c r="L135" s="23" t="e">
        <f t="shared" si="31"/>
        <v>#DIV/0!</v>
      </c>
      <c r="M135" s="22" t="e">
        <f t="shared" si="32"/>
        <v>#DIV/0!</v>
      </c>
      <c r="N135" s="21"/>
      <c r="O135" s="21"/>
      <c r="P135" s="21"/>
      <c r="Q135" s="21"/>
      <c r="R135" s="21"/>
      <c r="S135" s="21"/>
      <c r="T135" s="20">
        <f t="shared" si="33"/>
        <v>0</v>
      </c>
      <c r="U135" s="19" t="e">
        <f t="shared" si="34"/>
        <v>#DIV/0!</v>
      </c>
      <c r="V135" s="18"/>
    </row>
    <row r="136" spans="1:22" ht="20.100000000000001" customHeight="1">
      <c r="A136" s="24">
        <f t="shared" si="35"/>
        <v>131</v>
      </c>
      <c r="B136" s="24"/>
      <c r="C136" s="18"/>
      <c r="D136" s="18"/>
      <c r="E136" s="23"/>
      <c r="F136" s="23"/>
      <c r="G136" s="23"/>
      <c r="H136" s="23">
        <f t="shared" si="29"/>
        <v>0</v>
      </c>
      <c r="I136" s="23"/>
      <c r="J136" s="23"/>
      <c r="K136" s="23">
        <f t="shared" si="30"/>
        <v>-0.15</v>
      </c>
      <c r="L136" s="23" t="e">
        <f t="shared" si="31"/>
        <v>#DIV/0!</v>
      </c>
      <c r="M136" s="22" t="e">
        <f t="shared" si="32"/>
        <v>#DIV/0!</v>
      </c>
      <c r="N136" s="21"/>
      <c r="O136" s="21"/>
      <c r="P136" s="21"/>
      <c r="Q136" s="21"/>
      <c r="R136" s="21"/>
      <c r="S136" s="21"/>
      <c r="T136" s="20">
        <f t="shared" si="33"/>
        <v>0</v>
      </c>
      <c r="U136" s="19" t="e">
        <f t="shared" si="34"/>
        <v>#DIV/0!</v>
      </c>
      <c r="V136" s="18"/>
    </row>
    <row r="137" spans="1:22" ht="20.100000000000001" customHeight="1">
      <c r="A137" s="24">
        <f t="shared" si="35"/>
        <v>132</v>
      </c>
      <c r="B137" s="24"/>
      <c r="C137" s="18"/>
      <c r="D137" s="18"/>
      <c r="E137" s="23"/>
      <c r="F137" s="23"/>
      <c r="G137" s="23"/>
      <c r="H137" s="23">
        <f t="shared" si="29"/>
        <v>0</v>
      </c>
      <c r="I137" s="23"/>
      <c r="J137" s="23"/>
      <c r="K137" s="23">
        <f t="shared" si="30"/>
        <v>-0.15</v>
      </c>
      <c r="L137" s="23" t="e">
        <f t="shared" si="31"/>
        <v>#DIV/0!</v>
      </c>
      <c r="M137" s="22" t="e">
        <f t="shared" si="32"/>
        <v>#DIV/0!</v>
      </c>
      <c r="N137" s="21"/>
      <c r="O137" s="21"/>
      <c r="P137" s="21"/>
      <c r="Q137" s="21"/>
      <c r="R137" s="21"/>
      <c r="S137" s="21"/>
      <c r="T137" s="20">
        <f t="shared" si="33"/>
        <v>0</v>
      </c>
      <c r="U137" s="19" t="e">
        <f t="shared" si="34"/>
        <v>#DIV/0!</v>
      </c>
      <c r="V137" s="18"/>
    </row>
    <row r="138" spans="1:22" ht="20.100000000000001" customHeight="1">
      <c r="A138" s="24">
        <f t="shared" si="35"/>
        <v>133</v>
      </c>
      <c r="B138" s="24"/>
      <c r="C138" s="18"/>
      <c r="D138" s="18"/>
      <c r="E138" s="23"/>
      <c r="F138" s="23"/>
      <c r="G138" s="23"/>
      <c r="H138" s="23">
        <f t="shared" si="29"/>
        <v>0</v>
      </c>
      <c r="I138" s="23"/>
      <c r="J138" s="23"/>
      <c r="K138" s="23">
        <f t="shared" si="30"/>
        <v>-0.15</v>
      </c>
      <c r="L138" s="23" t="e">
        <f t="shared" si="31"/>
        <v>#DIV/0!</v>
      </c>
      <c r="M138" s="22" t="e">
        <f t="shared" si="32"/>
        <v>#DIV/0!</v>
      </c>
      <c r="N138" s="21"/>
      <c r="O138" s="21"/>
      <c r="P138" s="21"/>
      <c r="Q138" s="21"/>
      <c r="R138" s="21"/>
      <c r="S138" s="21"/>
      <c r="T138" s="20">
        <f t="shared" si="33"/>
        <v>0</v>
      </c>
      <c r="U138" s="19" t="e">
        <f t="shared" si="34"/>
        <v>#DIV/0!</v>
      </c>
      <c r="V138" s="18"/>
    </row>
    <row r="139" spans="1:22" ht="20.100000000000001" customHeight="1">
      <c r="A139" s="24">
        <f t="shared" si="35"/>
        <v>134</v>
      </c>
      <c r="B139" s="24"/>
      <c r="C139" s="18"/>
      <c r="D139" s="18"/>
      <c r="E139" s="23"/>
      <c r="F139" s="23"/>
      <c r="G139" s="23"/>
      <c r="H139" s="23">
        <f t="shared" si="29"/>
        <v>0</v>
      </c>
      <c r="I139" s="23"/>
      <c r="J139" s="23"/>
      <c r="K139" s="23">
        <f t="shared" si="30"/>
        <v>-0.15</v>
      </c>
      <c r="L139" s="23" t="e">
        <f t="shared" si="31"/>
        <v>#DIV/0!</v>
      </c>
      <c r="M139" s="22" t="e">
        <f t="shared" si="32"/>
        <v>#DIV/0!</v>
      </c>
      <c r="N139" s="21"/>
      <c r="O139" s="21"/>
      <c r="P139" s="21"/>
      <c r="Q139" s="21"/>
      <c r="R139" s="21"/>
      <c r="S139" s="21"/>
      <c r="T139" s="20">
        <f t="shared" si="33"/>
        <v>0</v>
      </c>
      <c r="U139" s="19" t="e">
        <f t="shared" si="34"/>
        <v>#DIV/0!</v>
      </c>
      <c r="V139" s="18"/>
    </row>
    <row r="140" spans="1:22" ht="20.100000000000001" customHeight="1">
      <c r="A140" s="24">
        <f t="shared" si="35"/>
        <v>135</v>
      </c>
      <c r="B140" s="24"/>
      <c r="C140" s="18"/>
      <c r="D140" s="18"/>
      <c r="E140" s="23"/>
      <c r="F140" s="23"/>
      <c r="G140" s="23"/>
      <c r="H140" s="23">
        <f t="shared" si="29"/>
        <v>0</v>
      </c>
      <c r="I140" s="23"/>
      <c r="J140" s="23"/>
      <c r="K140" s="23">
        <f t="shared" si="30"/>
        <v>-0.15</v>
      </c>
      <c r="L140" s="23" t="e">
        <f t="shared" si="31"/>
        <v>#DIV/0!</v>
      </c>
      <c r="M140" s="22" t="e">
        <f t="shared" si="32"/>
        <v>#DIV/0!</v>
      </c>
      <c r="N140" s="21"/>
      <c r="O140" s="21"/>
      <c r="P140" s="21"/>
      <c r="Q140" s="21"/>
      <c r="R140" s="21"/>
      <c r="S140" s="21"/>
      <c r="T140" s="20">
        <f t="shared" si="33"/>
        <v>0</v>
      </c>
      <c r="U140" s="19" t="e">
        <f t="shared" si="34"/>
        <v>#DIV/0!</v>
      </c>
      <c r="V140" s="18"/>
    </row>
    <row r="141" spans="1:22" ht="20.100000000000001" customHeight="1">
      <c r="A141" s="24">
        <f t="shared" si="35"/>
        <v>136</v>
      </c>
      <c r="B141" s="24"/>
      <c r="C141" s="18"/>
      <c r="D141" s="18"/>
      <c r="E141" s="23"/>
      <c r="F141" s="23"/>
      <c r="G141" s="23"/>
      <c r="H141" s="23">
        <f t="shared" si="29"/>
        <v>0</v>
      </c>
      <c r="I141" s="23"/>
      <c r="J141" s="23"/>
      <c r="K141" s="23">
        <f t="shared" si="30"/>
        <v>-0.15</v>
      </c>
      <c r="L141" s="23" t="e">
        <f t="shared" si="31"/>
        <v>#DIV/0!</v>
      </c>
      <c r="M141" s="22" t="e">
        <f t="shared" si="32"/>
        <v>#DIV/0!</v>
      </c>
      <c r="N141" s="21"/>
      <c r="O141" s="21"/>
      <c r="P141" s="21"/>
      <c r="Q141" s="21"/>
      <c r="R141" s="21"/>
      <c r="S141" s="21"/>
      <c r="T141" s="20">
        <f t="shared" si="33"/>
        <v>0</v>
      </c>
      <c r="U141" s="19" t="e">
        <f t="shared" si="34"/>
        <v>#DIV/0!</v>
      </c>
      <c r="V141" s="18"/>
    </row>
    <row r="142" spans="1:22" ht="20.100000000000001" customHeight="1">
      <c r="A142" s="24">
        <f t="shared" si="35"/>
        <v>137</v>
      </c>
      <c r="B142" s="24"/>
      <c r="C142" s="18"/>
      <c r="D142" s="18"/>
      <c r="E142" s="23"/>
      <c r="F142" s="23"/>
      <c r="G142" s="23"/>
      <c r="H142" s="23">
        <f t="shared" si="29"/>
        <v>0</v>
      </c>
      <c r="I142" s="23"/>
      <c r="J142" s="23"/>
      <c r="K142" s="23">
        <f t="shared" si="30"/>
        <v>-0.15</v>
      </c>
      <c r="L142" s="23" t="e">
        <f t="shared" si="31"/>
        <v>#DIV/0!</v>
      </c>
      <c r="M142" s="22" t="e">
        <f t="shared" si="32"/>
        <v>#DIV/0!</v>
      </c>
      <c r="N142" s="21"/>
      <c r="O142" s="21"/>
      <c r="P142" s="21"/>
      <c r="Q142" s="21"/>
      <c r="R142" s="21"/>
      <c r="S142" s="21"/>
      <c r="T142" s="20">
        <f t="shared" si="33"/>
        <v>0</v>
      </c>
      <c r="U142" s="19" t="e">
        <f t="shared" si="34"/>
        <v>#DIV/0!</v>
      </c>
      <c r="V142" s="18"/>
    </row>
    <row r="143" spans="1:22" ht="20.100000000000001" customHeight="1">
      <c r="A143" s="24">
        <f t="shared" si="35"/>
        <v>138</v>
      </c>
      <c r="B143" s="24"/>
      <c r="C143" s="18"/>
      <c r="D143" s="18"/>
      <c r="E143" s="23"/>
      <c r="F143" s="23"/>
      <c r="G143" s="23"/>
      <c r="H143" s="23">
        <f t="shared" si="29"/>
        <v>0</v>
      </c>
      <c r="I143" s="23"/>
      <c r="J143" s="23"/>
      <c r="K143" s="23">
        <f t="shared" si="30"/>
        <v>-0.15</v>
      </c>
      <c r="L143" s="23" t="e">
        <f t="shared" si="31"/>
        <v>#DIV/0!</v>
      </c>
      <c r="M143" s="22" t="e">
        <f t="shared" si="32"/>
        <v>#DIV/0!</v>
      </c>
      <c r="N143" s="21"/>
      <c r="O143" s="21"/>
      <c r="P143" s="21"/>
      <c r="Q143" s="21"/>
      <c r="R143" s="21"/>
      <c r="S143" s="21"/>
      <c r="T143" s="20">
        <f t="shared" si="33"/>
        <v>0</v>
      </c>
      <c r="U143" s="19" t="e">
        <f t="shared" si="34"/>
        <v>#DIV/0!</v>
      </c>
      <c r="V143" s="18"/>
    </row>
    <row r="144" spans="1:22" ht="20.100000000000001" customHeight="1">
      <c r="A144" s="24">
        <f t="shared" si="35"/>
        <v>139</v>
      </c>
      <c r="B144" s="24"/>
      <c r="C144" s="18"/>
      <c r="D144" s="18"/>
      <c r="E144" s="23"/>
      <c r="F144" s="23"/>
      <c r="G144" s="23"/>
      <c r="H144" s="23">
        <f t="shared" ref="H144:H154" si="36">IF(G144=0,E144,(E144+F144+G144)/2)</f>
        <v>0</v>
      </c>
      <c r="I144" s="23"/>
      <c r="J144" s="23"/>
      <c r="K144" s="23">
        <f t="shared" ref="K144:K154" si="37">J144+((0.06*I144)-0.15)</f>
        <v>-0.15</v>
      </c>
      <c r="L144" s="23" t="e">
        <f t="shared" si="31"/>
        <v>#DIV/0!</v>
      </c>
      <c r="M144" s="22" t="e">
        <f t="shared" si="32"/>
        <v>#DIV/0!</v>
      </c>
      <c r="N144" s="21"/>
      <c r="O144" s="21"/>
      <c r="P144" s="21"/>
      <c r="Q144" s="21"/>
      <c r="R144" s="21"/>
      <c r="S144" s="21"/>
      <c r="T144" s="20">
        <f t="shared" si="33"/>
        <v>0</v>
      </c>
      <c r="U144" s="19" t="e">
        <f t="shared" si="34"/>
        <v>#DIV/0!</v>
      </c>
      <c r="V144" s="18"/>
    </row>
    <row r="145" spans="1:22" ht="20.100000000000001" customHeight="1">
      <c r="A145" s="24">
        <f t="shared" si="35"/>
        <v>140</v>
      </c>
      <c r="B145" s="24"/>
      <c r="C145" s="18"/>
      <c r="D145" s="18"/>
      <c r="E145" s="23"/>
      <c r="F145" s="23"/>
      <c r="G145" s="23"/>
      <c r="H145" s="23">
        <f t="shared" si="36"/>
        <v>0</v>
      </c>
      <c r="I145" s="23"/>
      <c r="J145" s="23"/>
      <c r="K145" s="23">
        <f t="shared" si="37"/>
        <v>-0.15</v>
      </c>
      <c r="L145" s="23" t="e">
        <f t="shared" si="31"/>
        <v>#DIV/0!</v>
      </c>
      <c r="M145" s="22" t="e">
        <f t="shared" si="32"/>
        <v>#DIV/0!</v>
      </c>
      <c r="N145" s="21"/>
      <c r="O145" s="21"/>
      <c r="P145" s="21"/>
      <c r="Q145" s="21"/>
      <c r="R145" s="21"/>
      <c r="S145" s="21"/>
      <c r="T145" s="20">
        <f t="shared" si="33"/>
        <v>0</v>
      </c>
      <c r="U145" s="19" t="e">
        <f t="shared" si="34"/>
        <v>#DIV/0!</v>
      </c>
      <c r="V145" s="18"/>
    </row>
    <row r="146" spans="1:22" ht="20.100000000000001" customHeight="1">
      <c r="A146" s="24">
        <f t="shared" si="35"/>
        <v>141</v>
      </c>
      <c r="B146" s="24"/>
      <c r="C146" s="18"/>
      <c r="D146" s="18"/>
      <c r="E146" s="23"/>
      <c r="F146" s="23"/>
      <c r="G146" s="23"/>
      <c r="H146" s="23">
        <f t="shared" si="36"/>
        <v>0</v>
      </c>
      <c r="I146" s="23"/>
      <c r="J146" s="23"/>
      <c r="K146" s="23">
        <f t="shared" si="37"/>
        <v>-0.15</v>
      </c>
      <c r="L146" s="23" t="e">
        <f t="shared" si="31"/>
        <v>#DIV/0!</v>
      </c>
      <c r="M146" s="22" t="e">
        <f t="shared" si="32"/>
        <v>#DIV/0!</v>
      </c>
      <c r="N146" s="21"/>
      <c r="O146" s="21"/>
      <c r="P146" s="21"/>
      <c r="Q146" s="21"/>
      <c r="R146" s="21"/>
      <c r="S146" s="21"/>
      <c r="T146" s="20">
        <f t="shared" si="33"/>
        <v>0</v>
      </c>
      <c r="U146" s="19" t="e">
        <f t="shared" si="34"/>
        <v>#DIV/0!</v>
      </c>
      <c r="V146" s="18"/>
    </row>
    <row r="147" spans="1:22" ht="20.100000000000001" customHeight="1">
      <c r="A147" s="24">
        <f t="shared" si="35"/>
        <v>142</v>
      </c>
      <c r="B147" s="24"/>
      <c r="C147" s="18"/>
      <c r="D147" s="18"/>
      <c r="E147" s="23"/>
      <c r="F147" s="23"/>
      <c r="G147" s="23"/>
      <c r="H147" s="23">
        <f t="shared" si="36"/>
        <v>0</v>
      </c>
      <c r="I147" s="23"/>
      <c r="J147" s="23"/>
      <c r="K147" s="23">
        <f t="shared" si="37"/>
        <v>-0.15</v>
      </c>
      <c r="L147" s="23" t="e">
        <f t="shared" si="31"/>
        <v>#DIV/0!</v>
      </c>
      <c r="M147" s="22" t="e">
        <f t="shared" si="32"/>
        <v>#DIV/0!</v>
      </c>
      <c r="N147" s="21"/>
      <c r="O147" s="21"/>
      <c r="P147" s="21"/>
      <c r="Q147" s="21"/>
      <c r="R147" s="21"/>
      <c r="S147" s="21"/>
      <c r="T147" s="20">
        <f t="shared" si="33"/>
        <v>0</v>
      </c>
      <c r="U147" s="19" t="e">
        <f t="shared" si="34"/>
        <v>#DIV/0!</v>
      </c>
      <c r="V147" s="18"/>
    </row>
    <row r="148" spans="1:22" ht="20.100000000000001" customHeight="1">
      <c r="A148" s="24">
        <f t="shared" si="35"/>
        <v>143</v>
      </c>
      <c r="B148" s="24"/>
      <c r="C148" s="18"/>
      <c r="D148" s="18"/>
      <c r="E148" s="23"/>
      <c r="F148" s="23"/>
      <c r="G148" s="23"/>
      <c r="H148" s="23">
        <f t="shared" si="36"/>
        <v>0</v>
      </c>
      <c r="I148" s="23"/>
      <c r="J148" s="23"/>
      <c r="K148" s="23">
        <f t="shared" si="37"/>
        <v>-0.15</v>
      </c>
      <c r="L148" s="23" t="e">
        <f t="shared" si="31"/>
        <v>#DIV/0!</v>
      </c>
      <c r="M148" s="22" t="e">
        <f t="shared" si="32"/>
        <v>#DIV/0!</v>
      </c>
      <c r="N148" s="21"/>
      <c r="O148" s="21"/>
      <c r="P148" s="21"/>
      <c r="Q148" s="21"/>
      <c r="R148" s="21"/>
      <c r="S148" s="21"/>
      <c r="T148" s="20">
        <f t="shared" si="33"/>
        <v>0</v>
      </c>
      <c r="U148" s="19" t="e">
        <f t="shared" si="34"/>
        <v>#DIV/0!</v>
      </c>
      <c r="V148" s="18"/>
    </row>
    <row r="149" spans="1:22" ht="20.100000000000001" customHeight="1">
      <c r="A149" s="24">
        <f t="shared" si="35"/>
        <v>144</v>
      </c>
      <c r="B149" s="24"/>
      <c r="C149" s="18"/>
      <c r="D149" s="18"/>
      <c r="E149" s="23"/>
      <c r="F149" s="23"/>
      <c r="G149" s="23"/>
      <c r="H149" s="23">
        <f t="shared" si="36"/>
        <v>0</v>
      </c>
      <c r="I149" s="23"/>
      <c r="J149" s="23"/>
      <c r="K149" s="23">
        <f t="shared" si="37"/>
        <v>-0.15</v>
      </c>
      <c r="L149" s="23" t="e">
        <f t="shared" si="31"/>
        <v>#DIV/0!</v>
      </c>
      <c r="M149" s="22" t="e">
        <f t="shared" si="32"/>
        <v>#DIV/0!</v>
      </c>
      <c r="N149" s="21"/>
      <c r="O149" s="21"/>
      <c r="P149" s="21"/>
      <c r="Q149" s="21"/>
      <c r="R149" s="21"/>
      <c r="S149" s="21"/>
      <c r="T149" s="20">
        <f t="shared" si="33"/>
        <v>0</v>
      </c>
      <c r="U149" s="19" t="e">
        <f t="shared" si="34"/>
        <v>#DIV/0!</v>
      </c>
      <c r="V149" s="18"/>
    </row>
    <row r="150" spans="1:22" ht="20.100000000000001" customHeight="1">
      <c r="A150" s="24">
        <f t="shared" si="35"/>
        <v>145</v>
      </c>
      <c r="B150" s="24"/>
      <c r="C150" s="18"/>
      <c r="D150" s="18"/>
      <c r="E150" s="23"/>
      <c r="F150" s="23"/>
      <c r="G150" s="23"/>
      <c r="H150" s="23">
        <f t="shared" si="36"/>
        <v>0</v>
      </c>
      <c r="I150" s="23"/>
      <c r="J150" s="23"/>
      <c r="K150" s="23">
        <f t="shared" si="37"/>
        <v>-0.15</v>
      </c>
      <c r="L150" s="23" t="e">
        <f t="shared" si="31"/>
        <v>#DIV/0!</v>
      </c>
      <c r="M150" s="22" t="e">
        <f t="shared" si="32"/>
        <v>#DIV/0!</v>
      </c>
      <c r="N150" s="21"/>
      <c r="O150" s="21"/>
      <c r="P150" s="21"/>
      <c r="Q150" s="21"/>
      <c r="R150" s="21"/>
      <c r="S150" s="21"/>
      <c r="T150" s="20">
        <f t="shared" si="33"/>
        <v>0</v>
      </c>
      <c r="U150" s="19" t="e">
        <f t="shared" si="34"/>
        <v>#DIV/0!</v>
      </c>
      <c r="V150" s="18"/>
    </row>
    <row r="151" spans="1:22" ht="20.100000000000001" customHeight="1">
      <c r="A151" s="24">
        <f t="shared" si="35"/>
        <v>146</v>
      </c>
      <c r="B151" s="24"/>
      <c r="C151" s="18"/>
      <c r="D151" s="18"/>
      <c r="E151" s="23"/>
      <c r="F151" s="23"/>
      <c r="G151" s="23"/>
      <c r="H151" s="23">
        <f t="shared" si="36"/>
        <v>0</v>
      </c>
      <c r="I151" s="23"/>
      <c r="J151" s="23"/>
      <c r="K151" s="23">
        <f t="shared" si="37"/>
        <v>-0.15</v>
      </c>
      <c r="L151" s="23" t="e">
        <f t="shared" si="31"/>
        <v>#DIV/0!</v>
      </c>
      <c r="M151" s="22" t="e">
        <f t="shared" si="32"/>
        <v>#DIV/0!</v>
      </c>
      <c r="N151" s="21"/>
      <c r="O151" s="21"/>
      <c r="P151" s="21"/>
      <c r="Q151" s="21"/>
      <c r="R151" s="21"/>
      <c r="S151" s="21"/>
      <c r="T151" s="20">
        <f t="shared" si="33"/>
        <v>0</v>
      </c>
      <c r="U151" s="19" t="e">
        <f t="shared" si="34"/>
        <v>#DIV/0!</v>
      </c>
      <c r="V151" s="18"/>
    </row>
    <row r="152" spans="1:22" ht="20.100000000000001" customHeight="1">
      <c r="A152" s="24">
        <f t="shared" si="35"/>
        <v>147</v>
      </c>
      <c r="B152" s="24"/>
      <c r="C152" s="18"/>
      <c r="D152" s="18"/>
      <c r="E152" s="23"/>
      <c r="F152" s="23"/>
      <c r="G152" s="23"/>
      <c r="H152" s="23">
        <f t="shared" si="36"/>
        <v>0</v>
      </c>
      <c r="I152" s="23"/>
      <c r="J152" s="23"/>
      <c r="K152" s="23">
        <f t="shared" si="37"/>
        <v>-0.15</v>
      </c>
      <c r="L152" s="23" t="e">
        <f t="shared" si="31"/>
        <v>#DIV/0!</v>
      </c>
      <c r="M152" s="22" t="e">
        <f t="shared" si="32"/>
        <v>#DIV/0!</v>
      </c>
      <c r="N152" s="21"/>
      <c r="O152" s="21"/>
      <c r="P152" s="21"/>
      <c r="Q152" s="21"/>
      <c r="R152" s="21"/>
      <c r="S152" s="21"/>
      <c r="T152" s="20">
        <f t="shared" si="33"/>
        <v>0</v>
      </c>
      <c r="U152" s="19" t="e">
        <f t="shared" si="34"/>
        <v>#DIV/0!</v>
      </c>
      <c r="V152" s="18"/>
    </row>
    <row r="153" spans="1:22" ht="20.100000000000001" customHeight="1">
      <c r="A153" s="24">
        <f t="shared" si="35"/>
        <v>148</v>
      </c>
      <c r="B153" s="24"/>
      <c r="C153" s="18"/>
      <c r="D153" s="18"/>
      <c r="E153" s="23"/>
      <c r="F153" s="23"/>
      <c r="G153" s="23"/>
      <c r="H153" s="23">
        <f t="shared" si="36"/>
        <v>0</v>
      </c>
      <c r="I153" s="23"/>
      <c r="J153" s="23"/>
      <c r="K153" s="23">
        <f t="shared" si="37"/>
        <v>-0.15</v>
      </c>
      <c r="L153" s="23" t="e">
        <f t="shared" si="31"/>
        <v>#DIV/0!</v>
      </c>
      <c r="M153" s="22" t="e">
        <f t="shared" si="32"/>
        <v>#DIV/0!</v>
      </c>
      <c r="N153" s="21"/>
      <c r="O153" s="21"/>
      <c r="P153" s="21"/>
      <c r="Q153" s="21"/>
      <c r="R153" s="21"/>
      <c r="S153" s="21"/>
      <c r="T153" s="20">
        <f t="shared" si="33"/>
        <v>0</v>
      </c>
      <c r="U153" s="19" t="e">
        <f t="shared" si="34"/>
        <v>#DIV/0!</v>
      </c>
      <c r="V153" s="18"/>
    </row>
    <row r="154" spans="1:22" ht="20.100000000000001" customHeight="1">
      <c r="A154" s="24">
        <f t="shared" si="35"/>
        <v>149</v>
      </c>
      <c r="B154" s="24"/>
      <c r="C154" s="18"/>
      <c r="D154" s="18"/>
      <c r="E154" s="23"/>
      <c r="F154" s="23"/>
      <c r="G154" s="23"/>
      <c r="H154" s="23">
        <f t="shared" si="36"/>
        <v>0</v>
      </c>
      <c r="I154" s="23"/>
      <c r="J154" s="23"/>
      <c r="K154" s="23">
        <f t="shared" si="37"/>
        <v>-0.15</v>
      </c>
      <c r="L154" s="23" t="e">
        <f t="shared" si="31"/>
        <v>#DIV/0!</v>
      </c>
      <c r="M154" s="22" t="e">
        <f t="shared" si="32"/>
        <v>#DIV/0!</v>
      </c>
      <c r="N154" s="21"/>
      <c r="O154" s="21"/>
      <c r="P154" s="21"/>
      <c r="Q154" s="21"/>
      <c r="R154" s="21"/>
      <c r="S154" s="21"/>
      <c r="T154" s="20">
        <f t="shared" si="33"/>
        <v>0</v>
      </c>
      <c r="U154" s="19" t="e">
        <f t="shared" si="34"/>
        <v>#DIV/0!</v>
      </c>
      <c r="V154" s="18"/>
    </row>
    <row r="155" spans="1:22">
      <c r="K155" s="16"/>
      <c r="L155" s="15"/>
      <c r="M155" s="15"/>
      <c r="S155" s="14"/>
      <c r="T155" s="13"/>
      <c r="U155" s="13"/>
    </row>
    <row r="156" spans="1:22">
      <c r="K156" s="16"/>
      <c r="L156" s="15"/>
      <c r="M156" s="15"/>
      <c r="S156" s="14"/>
      <c r="T156" s="13"/>
      <c r="U156" s="13"/>
    </row>
    <row r="157" spans="1:22">
      <c r="K157" s="16"/>
      <c r="L157" s="15"/>
      <c r="M157" s="15"/>
      <c r="S157" s="14"/>
      <c r="T157" s="13"/>
      <c r="U157" s="13"/>
    </row>
    <row r="180" spans="1:22" ht="15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</row>
  </sheetData>
  <mergeCells count="3">
    <mergeCell ref="A1:V1"/>
    <mergeCell ref="A2:V2"/>
    <mergeCell ref="A5:V5"/>
  </mergeCells>
  <phoneticPr fontId="18" type="noConversion"/>
  <printOptions horizontalCentered="1"/>
  <pageMargins left="0.39374999999999999" right="0" top="0.39374999999999999" bottom="0.98402777777777772" header="0.51180555555555551" footer="0.51180555555555551"/>
  <pageSetup paperSize="9" scale="16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zoomScale="60" zoomScaleNormal="60" workbookViewId="0">
      <selection activeCell="K12" sqref="K12:L12"/>
    </sheetView>
  </sheetViews>
  <sheetFormatPr defaultRowHeight="12.75"/>
  <cols>
    <col min="1" max="1" width="13.7109375" style="1" customWidth="1"/>
    <col min="2" max="2" width="33.28515625" customWidth="1"/>
    <col min="3" max="3" width="15.140625" customWidth="1"/>
    <col min="4" max="4" width="13" style="1" customWidth="1"/>
    <col min="5" max="5" width="33" customWidth="1"/>
    <col min="6" max="6" width="10.7109375" hidden="1" customWidth="1"/>
    <col min="7" max="9" width="7.7109375" style="1" customWidth="1"/>
    <col min="10" max="10" width="9.140625" style="1"/>
    <col min="11" max="11" width="8.5703125" style="1" customWidth="1"/>
    <col min="12" max="13" width="9.140625" style="1"/>
  </cols>
  <sheetData>
    <row r="1" spans="1:13" ht="30" customHeight="1">
      <c r="A1" s="99" t="s">
        <v>12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9"/>
    </row>
    <row r="5" spans="1:13" ht="60" customHeight="1">
      <c r="A5" s="12">
        <v>1</v>
      </c>
      <c r="B5" s="9" t="s">
        <v>196</v>
      </c>
      <c r="C5" s="9"/>
      <c r="D5" s="9"/>
      <c r="E5" s="9" t="s">
        <v>190</v>
      </c>
      <c r="F5" s="9"/>
      <c r="G5" s="92">
        <v>8</v>
      </c>
      <c r="H5" s="90"/>
      <c r="I5" s="90"/>
      <c r="J5" s="90"/>
      <c r="K5" s="90"/>
      <c r="L5" s="84"/>
      <c r="M5" s="74">
        <f>SUM(G5:L5)</f>
        <v>8</v>
      </c>
    </row>
    <row r="6" spans="1:13" ht="60" customHeight="1">
      <c r="A6" s="12">
        <v>2</v>
      </c>
      <c r="B6" s="10" t="s">
        <v>216</v>
      </c>
      <c r="C6" s="83"/>
      <c r="D6" s="83"/>
      <c r="E6" s="10" t="s">
        <v>217</v>
      </c>
      <c r="F6" s="83"/>
      <c r="G6" s="10">
        <v>8</v>
      </c>
      <c r="H6" s="90"/>
      <c r="I6" s="90"/>
      <c r="J6" s="90"/>
      <c r="K6" s="90"/>
      <c r="L6" s="83"/>
      <c r="M6" s="74">
        <f>SUM(G6:L6)</f>
        <v>8</v>
      </c>
    </row>
    <row r="7" spans="1:13" ht="60" customHeight="1">
      <c r="A7" s="12">
        <v>3</v>
      </c>
      <c r="B7" s="9" t="s">
        <v>195</v>
      </c>
      <c r="C7" s="9"/>
      <c r="D7" s="9"/>
      <c r="E7" s="9" t="s">
        <v>189</v>
      </c>
      <c r="F7" s="9"/>
      <c r="G7" s="89">
        <v>1</v>
      </c>
      <c r="H7" s="90"/>
      <c r="I7" s="90"/>
      <c r="J7" s="90"/>
      <c r="K7" s="90"/>
      <c r="L7" s="10"/>
      <c r="M7" s="74">
        <f>SUM(G7:L7)</f>
        <v>1</v>
      </c>
    </row>
    <row r="8" spans="1:13" s="79" customFormat="1" ht="56.25" customHeight="1">
      <c r="A8" s="12">
        <v>4</v>
      </c>
      <c r="B8" s="9" t="s">
        <v>206</v>
      </c>
      <c r="C8" s="9"/>
      <c r="D8" s="9"/>
      <c r="E8" s="9" t="s">
        <v>205</v>
      </c>
      <c r="F8" s="9"/>
      <c r="G8" s="90">
        <v>8</v>
      </c>
      <c r="H8" s="90"/>
      <c r="I8" s="90"/>
      <c r="J8" s="90"/>
      <c r="K8" s="90"/>
      <c r="L8" s="10"/>
      <c r="M8" s="74">
        <f t="shared" ref="M8" si="0">SUM(G8:L8)</f>
        <v>8</v>
      </c>
    </row>
    <row r="9" spans="1:13" s="79" customFormat="1" ht="51" customHeight="1">
      <c r="A9" s="12">
        <v>5</v>
      </c>
      <c r="B9" s="9" t="s">
        <v>197</v>
      </c>
      <c r="C9" s="9"/>
      <c r="D9" s="9"/>
      <c r="E9" s="9" t="s">
        <v>188</v>
      </c>
      <c r="F9" s="9"/>
      <c r="G9" s="90">
        <v>8</v>
      </c>
      <c r="H9" s="90"/>
      <c r="I9" s="90"/>
      <c r="J9" s="90"/>
      <c r="K9" s="90"/>
      <c r="L9" s="83"/>
      <c r="M9" s="74">
        <f>SUM(G9:L9)</f>
        <v>8</v>
      </c>
    </row>
    <row r="10" spans="1:13" ht="57.75" customHeight="1">
      <c r="A10" s="97">
        <v>6</v>
      </c>
      <c r="B10" s="126" t="s">
        <v>223</v>
      </c>
      <c r="C10" s="128"/>
      <c r="D10" s="126"/>
      <c r="E10" s="126" t="s">
        <v>224</v>
      </c>
      <c r="F10" s="129"/>
      <c r="G10" s="130">
        <v>2</v>
      </c>
      <c r="H10" s="126"/>
      <c r="I10" s="126"/>
      <c r="J10" s="126"/>
      <c r="K10" s="126"/>
      <c r="L10" s="126"/>
      <c r="M10" s="74">
        <f>SUM(G10:L10)</f>
        <v>2</v>
      </c>
    </row>
    <row r="11" spans="1:13" ht="60" customHeight="1">
      <c r="A11" s="12">
        <v>7</v>
      </c>
      <c r="B11" s="126" t="s">
        <v>225</v>
      </c>
      <c r="C11" s="128"/>
      <c r="D11" s="126"/>
      <c r="E11" s="126" t="s">
        <v>226</v>
      </c>
      <c r="F11" s="129"/>
      <c r="G11" s="130">
        <v>3</v>
      </c>
      <c r="H11" s="126"/>
      <c r="I11" s="126"/>
      <c r="J11" s="126"/>
      <c r="K11" s="126"/>
      <c r="L11" s="126"/>
      <c r="M11" s="74">
        <f>SUM(G11:L11)</f>
        <v>3</v>
      </c>
    </row>
    <row r="12" spans="1:13" ht="18.75" customHeight="1">
      <c r="B12" s="2"/>
      <c r="E12" s="63" t="s">
        <v>11</v>
      </c>
      <c r="K12" s="107">
        <v>42603</v>
      </c>
      <c r="L12" s="107"/>
    </row>
    <row r="13" spans="1:13" ht="18.75" customHeight="1"/>
    <row r="14" spans="1:13" ht="18.75" customHeight="1">
      <c r="B14" t="s">
        <v>229</v>
      </c>
      <c r="E14" s="8"/>
    </row>
    <row r="15" spans="1:13" ht="18.75" customHeight="1"/>
    <row r="16" spans="1:13">
      <c r="B16" t="s">
        <v>14</v>
      </c>
    </row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14">
      <sortCondition ref="M3:M4"/>
    </sortState>
  </autoFilter>
  <mergeCells count="9">
    <mergeCell ref="K12:L12"/>
    <mergeCell ref="M3:M4"/>
    <mergeCell ref="A2:M2"/>
    <mergeCell ref="A1:M1"/>
    <mergeCell ref="B3:B4"/>
    <mergeCell ref="A3:A4"/>
    <mergeCell ref="E3:E4"/>
    <mergeCell ref="C3:D3"/>
    <mergeCell ref="G3:L3"/>
  </mergeCells>
  <phoneticPr fontId="0" type="noConversion"/>
  <printOptions horizontalCentered="1"/>
  <pageMargins left="0.25" right="0.25" top="0.75" bottom="0.75" header="0.3" footer="0.3"/>
  <pageSetup paperSize="9" scale="82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zoomScale="60" zoomScaleNormal="60" workbookViewId="0">
      <selection activeCell="H20" sqref="H20"/>
    </sheetView>
  </sheetViews>
  <sheetFormatPr defaultRowHeight="12.75"/>
  <cols>
    <col min="1" max="1" width="13.28515625" style="1" customWidth="1"/>
    <col min="2" max="2" width="33.28515625" customWidth="1"/>
    <col min="3" max="3" width="13.140625" customWidth="1"/>
    <col min="4" max="4" width="13.140625" style="1" customWidth="1"/>
    <col min="5" max="5" width="36.42578125" bestFit="1" customWidth="1"/>
    <col min="6" max="6" width="10.7109375" hidden="1" customWidth="1"/>
    <col min="7" max="7" width="7.7109375" style="1" customWidth="1"/>
    <col min="8" max="10" width="9.140625" style="1"/>
    <col min="11" max="11" width="11.28515625" style="1" bestFit="1" customWidth="1"/>
    <col min="12" max="12" width="9.140625" style="1"/>
  </cols>
  <sheetData>
    <row r="1" spans="1:14" ht="30" customHeight="1">
      <c r="A1" s="99" t="s">
        <v>164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4" ht="42" customHeight="1">
      <c r="A2" s="106" t="s">
        <v>220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4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  <c r="N3" s="117" t="s">
        <v>215</v>
      </c>
    </row>
    <row r="4" spans="1:14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  <c r="N4" s="118"/>
    </row>
    <row r="5" spans="1:14" ht="60" customHeight="1">
      <c r="A5" s="12">
        <v>1</v>
      </c>
      <c r="B5" s="9" t="s">
        <v>208</v>
      </c>
      <c r="C5" s="9"/>
      <c r="D5" s="9"/>
      <c r="E5" s="9" t="s">
        <v>207</v>
      </c>
      <c r="F5" s="9"/>
      <c r="G5" s="82">
        <v>7</v>
      </c>
      <c r="H5" s="10"/>
      <c r="I5" s="10"/>
      <c r="J5" s="10"/>
      <c r="K5" s="10"/>
      <c r="L5" s="10"/>
      <c r="M5" s="88">
        <f>SUM(G5:L5)</f>
        <v>7</v>
      </c>
    </row>
    <row r="6" spans="1:14" ht="60" customHeight="1">
      <c r="A6" s="12">
        <v>2</v>
      </c>
      <c r="B6" s="9" t="s">
        <v>198</v>
      </c>
      <c r="C6" s="9"/>
      <c r="D6" s="9"/>
      <c r="E6" s="9" t="s">
        <v>199</v>
      </c>
      <c r="F6" s="9"/>
      <c r="G6" s="82">
        <v>7</v>
      </c>
      <c r="H6" s="10"/>
      <c r="I6" s="10"/>
      <c r="J6" s="10"/>
      <c r="K6" s="10"/>
      <c r="L6" s="10"/>
      <c r="M6" s="88">
        <f>SUM(G6:L6)</f>
        <v>7</v>
      </c>
    </row>
    <row r="7" spans="1:14" ht="60" customHeight="1">
      <c r="A7" s="12">
        <v>3</v>
      </c>
      <c r="B7" s="9" t="s">
        <v>200</v>
      </c>
      <c r="C7" s="9"/>
      <c r="D7" s="9"/>
      <c r="E7" s="9" t="s">
        <v>201</v>
      </c>
      <c r="F7" s="81"/>
      <c r="G7" s="82">
        <v>2</v>
      </c>
      <c r="H7" s="10"/>
      <c r="I7" s="10"/>
      <c r="J7" s="10"/>
      <c r="K7" s="10"/>
      <c r="L7" s="10"/>
      <c r="M7" s="88">
        <f>SUM(G7:L7)</f>
        <v>2</v>
      </c>
    </row>
    <row r="8" spans="1:14" ht="60" customHeight="1">
      <c r="A8" s="12">
        <v>4</v>
      </c>
      <c r="B8" s="9" t="s">
        <v>194</v>
      </c>
      <c r="C8" s="75"/>
      <c r="D8" s="9"/>
      <c r="E8" s="9" t="s">
        <v>191</v>
      </c>
      <c r="F8" s="9"/>
      <c r="G8" s="10">
        <v>7</v>
      </c>
      <c r="H8" s="84"/>
      <c r="I8" s="84"/>
      <c r="J8" s="84"/>
      <c r="K8" s="84"/>
      <c r="L8" s="84"/>
      <c r="M8" s="88">
        <f>SUM(G8:L8)</f>
        <v>7</v>
      </c>
    </row>
    <row r="9" spans="1:14" ht="84" customHeight="1">
      <c r="A9" s="12">
        <v>5</v>
      </c>
      <c r="B9" s="9" t="s">
        <v>192</v>
      </c>
      <c r="C9" s="9"/>
      <c r="D9" s="9"/>
      <c r="E9" s="9" t="s">
        <v>193</v>
      </c>
      <c r="F9" s="9"/>
      <c r="G9" s="10">
        <v>3</v>
      </c>
      <c r="H9" s="10"/>
      <c r="I9" s="10"/>
      <c r="J9" s="10"/>
      <c r="K9" s="10"/>
      <c r="L9" s="10"/>
      <c r="M9" s="88">
        <f>SUM(G9:L9)</f>
        <v>3</v>
      </c>
    </row>
    <row r="10" spans="1:14" ht="60" customHeight="1">
      <c r="A10" s="12">
        <v>6</v>
      </c>
      <c r="B10" s="126" t="s">
        <v>221</v>
      </c>
      <c r="C10" s="126"/>
      <c r="D10" s="126"/>
      <c r="E10" s="126" t="s">
        <v>222</v>
      </c>
      <c r="F10" s="127"/>
      <c r="G10" s="127">
        <v>1</v>
      </c>
      <c r="H10" s="126"/>
      <c r="I10" s="126"/>
      <c r="J10" s="126"/>
      <c r="K10" s="126"/>
      <c r="L10" s="82"/>
      <c r="M10" s="82">
        <f>SUM(G10:L10)</f>
        <v>1</v>
      </c>
    </row>
    <row r="11" spans="1:14" ht="60" customHeight="1">
      <c r="A11" s="12">
        <v>7</v>
      </c>
      <c r="B11" s="78"/>
      <c r="C11" s="78"/>
      <c r="D11" s="78"/>
      <c r="E11" s="78"/>
      <c r="F11" s="78"/>
      <c r="G11" s="126"/>
      <c r="H11" s="126"/>
      <c r="I11" s="126"/>
      <c r="J11" s="126"/>
      <c r="K11" s="126"/>
      <c r="L11" s="82"/>
      <c r="M11" s="96">
        <f t="shared" ref="M11:M13" si="0">SUM(G11:L11)</f>
        <v>0</v>
      </c>
    </row>
    <row r="12" spans="1:14" ht="86.25" customHeight="1">
      <c r="A12" s="12">
        <v>8</v>
      </c>
      <c r="B12" s="78"/>
      <c r="C12" s="78"/>
      <c r="D12" s="78"/>
      <c r="E12" s="78"/>
      <c r="F12" s="78"/>
      <c r="G12" s="126"/>
      <c r="H12" s="126"/>
      <c r="I12" s="126"/>
      <c r="J12" s="126"/>
      <c r="K12" s="126"/>
      <c r="L12" s="126"/>
      <c r="M12" s="67">
        <f t="shared" si="0"/>
        <v>0</v>
      </c>
    </row>
    <row r="13" spans="1:14" ht="49.5" customHeight="1">
      <c r="A13" s="10">
        <v>9</v>
      </c>
      <c r="B13" s="78"/>
      <c r="C13" s="78"/>
      <c r="D13" s="78"/>
      <c r="E13" s="78"/>
      <c r="F13" s="78"/>
      <c r="G13" s="126"/>
      <c r="H13" s="126"/>
      <c r="I13" s="126"/>
      <c r="J13" s="126"/>
      <c r="K13" s="126"/>
      <c r="L13" s="126"/>
      <c r="M13" s="67">
        <f t="shared" si="0"/>
        <v>0</v>
      </c>
    </row>
    <row r="14" spans="1:14" ht="16.5" customHeight="1">
      <c r="B14" t="s">
        <v>228</v>
      </c>
      <c r="E14" s="63" t="s">
        <v>11</v>
      </c>
    </row>
    <row r="15" spans="1:14">
      <c r="K15" s="94">
        <v>42603</v>
      </c>
    </row>
    <row r="16" spans="1:14" ht="20.25">
      <c r="B16" t="s">
        <v>14</v>
      </c>
      <c r="E16" s="8"/>
    </row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16">
      <sortCondition ref="M3:M4"/>
    </sortState>
  </autoFilter>
  <mergeCells count="9">
    <mergeCell ref="N3:N4"/>
    <mergeCell ref="A1:M1"/>
    <mergeCell ref="A2:M2"/>
    <mergeCell ref="M3:M4"/>
    <mergeCell ref="B3:B4"/>
    <mergeCell ref="A3:A4"/>
    <mergeCell ref="E3:E4"/>
    <mergeCell ref="C3:D3"/>
    <mergeCell ref="G3:L3"/>
  </mergeCells>
  <phoneticPr fontId="0" type="noConversion"/>
  <printOptions horizontalCentered="1"/>
  <pageMargins left="0.25" right="0.25" top="0.75" bottom="0.75" header="0.3" footer="0.3"/>
  <pageSetup paperSize="9" scale="68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"/>
  <sheetViews>
    <sheetView zoomScale="60" zoomScaleNormal="60" workbookViewId="0">
      <selection activeCell="K10" sqref="K10:L10"/>
    </sheetView>
  </sheetViews>
  <sheetFormatPr defaultRowHeight="12.75"/>
  <cols>
    <col min="1" max="1" width="12.7109375" style="1" customWidth="1"/>
    <col min="2" max="2" width="33.28515625" customWidth="1"/>
    <col min="3" max="3" width="13.140625" customWidth="1"/>
    <col min="4" max="4" width="14.28515625" style="1" customWidth="1"/>
    <col min="5" max="5" width="36.42578125" bestFit="1" customWidth="1"/>
    <col min="6" max="6" width="10.7109375" hidden="1" customWidth="1"/>
    <col min="7" max="12" width="7.7109375" style="1" customWidth="1"/>
    <col min="13" max="13" width="9.42578125" bestFit="1" customWidth="1"/>
  </cols>
  <sheetData>
    <row r="1" spans="1:13" ht="30" customHeight="1">
      <c r="A1" s="99" t="s">
        <v>13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31" t="s">
        <v>172</v>
      </c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32"/>
    </row>
    <row r="5" spans="1:13" ht="71.25" customHeight="1">
      <c r="A5" s="10">
        <v>1</v>
      </c>
      <c r="B5" s="9" t="s">
        <v>212</v>
      </c>
      <c r="C5" s="9"/>
      <c r="D5" s="9"/>
      <c r="E5" s="9" t="s">
        <v>214</v>
      </c>
      <c r="F5" s="9"/>
      <c r="G5" s="10">
        <v>4</v>
      </c>
      <c r="H5" s="10"/>
      <c r="I5" s="10"/>
      <c r="J5" s="93"/>
      <c r="K5" s="10"/>
      <c r="L5" s="10"/>
      <c r="M5" s="74">
        <f>SUM(G5:L5)</f>
        <v>4</v>
      </c>
    </row>
    <row r="6" spans="1:13" s="79" customFormat="1" ht="60" customHeight="1">
      <c r="A6" s="12">
        <v>2</v>
      </c>
      <c r="B6" s="9" t="s">
        <v>202</v>
      </c>
      <c r="C6" s="9"/>
      <c r="D6" s="9" t="s">
        <v>204</v>
      </c>
      <c r="E6" s="9" t="s">
        <v>203</v>
      </c>
      <c r="F6" s="9"/>
      <c r="G6" s="85">
        <v>1</v>
      </c>
      <c r="H6" s="10"/>
      <c r="I6" s="10"/>
      <c r="J6" s="10"/>
      <c r="K6" s="10"/>
      <c r="L6" s="10"/>
      <c r="M6" s="74">
        <f>SUM(G6:L6)</f>
        <v>1</v>
      </c>
    </row>
    <row r="7" spans="1:13" ht="60" customHeight="1">
      <c r="A7" s="10">
        <v>3</v>
      </c>
      <c r="B7" s="9" t="s">
        <v>211</v>
      </c>
      <c r="C7" s="9"/>
      <c r="D7" s="9"/>
      <c r="E7" s="98" t="s">
        <v>227</v>
      </c>
      <c r="F7" s="9"/>
      <c r="G7" s="10">
        <v>2</v>
      </c>
      <c r="H7" s="10"/>
      <c r="I7" s="10"/>
      <c r="J7" s="10"/>
      <c r="K7" s="10"/>
      <c r="L7" s="10"/>
      <c r="M7" s="74">
        <f>SUM(G7:L7)</f>
        <v>2</v>
      </c>
    </row>
    <row r="8" spans="1:13" ht="60" customHeight="1">
      <c r="A8" s="12">
        <v>4</v>
      </c>
      <c r="B8" s="81"/>
      <c r="C8" s="81"/>
      <c r="D8" s="84"/>
      <c r="E8" s="95"/>
      <c r="H8" s="10"/>
      <c r="I8" s="10"/>
      <c r="J8" s="10"/>
      <c r="K8" s="10"/>
      <c r="L8" s="10"/>
      <c r="M8" s="74">
        <f>SUM(H8:L8)</f>
        <v>0</v>
      </c>
    </row>
    <row r="9" spans="1:13" ht="81" customHeight="1">
      <c r="A9" s="10">
        <v>5</v>
      </c>
      <c r="B9" s="78"/>
      <c r="C9" s="9"/>
      <c r="D9" s="9"/>
      <c r="E9" s="9"/>
      <c r="F9" s="9"/>
      <c r="G9" s="90"/>
      <c r="H9" s="90"/>
      <c r="I9" s="90"/>
      <c r="J9" s="90"/>
      <c r="K9" s="90"/>
      <c r="L9" s="81"/>
      <c r="M9" s="82">
        <f>SUM(G9:L9)</f>
        <v>0</v>
      </c>
    </row>
    <row r="10" spans="1:13" ht="15" customHeight="1">
      <c r="B10" s="69" t="s">
        <v>218</v>
      </c>
      <c r="C10" s="69"/>
      <c r="D10" s="69"/>
      <c r="E10" s="77" t="s">
        <v>11</v>
      </c>
      <c r="F10" s="69"/>
      <c r="G10" s="69"/>
      <c r="H10" s="69"/>
      <c r="I10" s="69"/>
      <c r="J10" s="69"/>
      <c r="K10" s="107">
        <v>42603</v>
      </c>
      <c r="L10" s="119"/>
    </row>
    <row r="11" spans="1:13" ht="12.75" customHeight="1"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3" ht="21.75" customHeight="1">
      <c r="B12" s="69" t="s">
        <v>14</v>
      </c>
      <c r="C12" s="69"/>
      <c r="D12" s="69"/>
      <c r="E12" s="71"/>
      <c r="F12" s="69"/>
      <c r="G12" s="69"/>
      <c r="H12" s="69"/>
      <c r="I12" s="69"/>
      <c r="J12" s="69"/>
      <c r="K12" s="69"/>
    </row>
    <row r="17" ht="12.75" customHeight="1"/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10">
      <sortCondition ref="M3:M4"/>
    </sortState>
  </autoFilter>
  <mergeCells count="9">
    <mergeCell ref="K10:L10"/>
    <mergeCell ref="A1:M1"/>
    <mergeCell ref="A2:M2"/>
    <mergeCell ref="M3:M4"/>
    <mergeCell ref="B3:B4"/>
    <mergeCell ref="A3:A4"/>
    <mergeCell ref="E3:E4"/>
    <mergeCell ref="C3:D3"/>
    <mergeCell ref="G3:L3"/>
  </mergeCells>
  <phoneticPr fontId="0" type="noConversion"/>
  <printOptions horizontalCentered="1"/>
  <pageMargins left="0.25" right="0.25" top="0.75" bottom="0.75" header="0.3" footer="0.3"/>
  <pageSetup paperSize="9" scale="88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zoomScale="70" zoomScaleNormal="70" workbookViewId="0">
      <selection activeCell="A2" sqref="A2:M2"/>
    </sheetView>
  </sheetViews>
  <sheetFormatPr defaultRowHeight="12.75"/>
  <cols>
    <col min="1" max="1" width="15" style="1" customWidth="1"/>
    <col min="2" max="2" width="31" customWidth="1"/>
    <col min="3" max="3" width="12.42578125" customWidth="1"/>
    <col min="4" max="4" width="19.42578125" style="1" customWidth="1"/>
    <col min="5" max="5" width="32.42578125" customWidth="1"/>
    <col min="6" max="6" width="10.7109375" hidden="1" customWidth="1"/>
    <col min="7" max="12" width="7.7109375" style="1" customWidth="1"/>
    <col min="13" max="13" width="16.42578125" style="1" customWidth="1"/>
  </cols>
  <sheetData>
    <row r="1" spans="1:13" ht="30" customHeight="1">
      <c r="A1" s="99" t="s">
        <v>169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20.100000000000001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</row>
    <row r="5" spans="1:13" ht="69.95" customHeight="1">
      <c r="A5" s="91">
        <v>1</v>
      </c>
      <c r="B5" s="9"/>
      <c r="C5" s="9"/>
      <c r="D5" s="9"/>
      <c r="E5" s="9"/>
      <c r="F5" s="9" t="s">
        <v>186</v>
      </c>
      <c r="G5" s="10"/>
      <c r="H5" s="10"/>
      <c r="I5" s="10"/>
      <c r="J5" s="10"/>
      <c r="K5" s="10"/>
      <c r="L5" s="10"/>
      <c r="M5" s="67">
        <f>SUM(G5:L5)</f>
        <v>0</v>
      </c>
    </row>
    <row r="6" spans="1:13" ht="69.95" customHeight="1">
      <c r="A6" s="91"/>
      <c r="B6" s="9"/>
      <c r="C6" s="9"/>
      <c r="D6" s="9"/>
      <c r="E6" s="9"/>
      <c r="F6" s="81"/>
      <c r="G6" s="86"/>
      <c r="H6" s="86"/>
      <c r="I6" s="86"/>
      <c r="J6" s="86"/>
      <c r="K6" s="86"/>
      <c r="L6" s="84"/>
      <c r="M6" s="67">
        <f>SUM(G6:L6)</f>
        <v>0</v>
      </c>
    </row>
    <row r="7" spans="1:13" ht="69.95" customHeight="1">
      <c r="A7" s="91"/>
      <c r="B7" s="9"/>
      <c r="C7" s="9"/>
      <c r="D7" s="9"/>
      <c r="E7" s="9"/>
      <c r="F7" s="9"/>
      <c r="G7" s="10"/>
      <c r="H7" s="10"/>
      <c r="I7" s="10"/>
      <c r="J7" s="10"/>
      <c r="K7" s="10"/>
      <c r="L7" s="10"/>
      <c r="M7" s="67">
        <f>SUM(G7:L7)</f>
        <v>0</v>
      </c>
    </row>
    <row r="8" spans="1:13" ht="60" customHeight="1">
      <c r="A8" s="91"/>
      <c r="B8" s="9"/>
      <c r="C8" s="9"/>
      <c r="D8" s="9"/>
      <c r="E8" s="9"/>
      <c r="F8" s="73"/>
      <c r="G8" s="10"/>
      <c r="H8" s="10"/>
      <c r="I8" s="10"/>
      <c r="J8" s="10"/>
      <c r="K8" s="10"/>
      <c r="L8" s="10"/>
      <c r="M8" s="67">
        <f>SUM(G8:L8)</f>
        <v>0</v>
      </c>
    </row>
    <row r="9" spans="1:13" ht="16.5" customHeight="1">
      <c r="B9" t="s">
        <v>187</v>
      </c>
      <c r="E9" s="63" t="s">
        <v>11</v>
      </c>
      <c r="K9" s="1" t="s">
        <v>184</v>
      </c>
    </row>
    <row r="11" spans="1:13" ht="20.25">
      <c r="B11" t="s">
        <v>14</v>
      </c>
      <c r="E11" s="8"/>
    </row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9">
      <sortCondition ref="M3:M4"/>
    </sortState>
  </autoFilter>
  <mergeCells count="8">
    <mergeCell ref="A1:M1"/>
    <mergeCell ref="A2:M2"/>
    <mergeCell ref="A3:A4"/>
    <mergeCell ref="B3:B4"/>
    <mergeCell ref="C3:D3"/>
    <mergeCell ref="E3:E4"/>
    <mergeCell ref="G3:L3"/>
    <mergeCell ref="M3:M4"/>
  </mergeCells>
  <phoneticPr fontId="18" type="noConversion"/>
  <pageMargins left="1" right="1" top="1" bottom="1" header="0.5" footer="0.5"/>
  <pageSetup paperSize="9" scale="72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6"/>
  <sheetViews>
    <sheetView tabSelected="1" zoomScale="60" zoomScaleNormal="60" workbookViewId="0">
      <selection activeCell="J20" sqref="J20"/>
    </sheetView>
  </sheetViews>
  <sheetFormatPr defaultRowHeight="12.75"/>
  <cols>
    <col min="1" max="1" width="10.28515625" customWidth="1"/>
    <col min="2" max="2" width="29.42578125" customWidth="1"/>
    <col min="3" max="3" width="9.7109375" customWidth="1"/>
    <col min="4" max="4" width="10.85546875" customWidth="1"/>
    <col min="5" max="5" width="31.28515625" customWidth="1"/>
    <col min="6" max="6" width="0" hidden="1" customWidth="1"/>
    <col min="7" max="12" width="6" customWidth="1"/>
    <col min="13" max="13" width="12.7109375" customWidth="1"/>
  </cols>
  <sheetData>
    <row r="1" spans="1:13" ht="18">
      <c r="A1" s="99" t="s">
        <v>174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20.25">
      <c r="A2" s="106" t="s">
        <v>220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5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15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</row>
    <row r="5" spans="1:13" ht="60" customHeight="1">
      <c r="A5" s="12">
        <v>1</v>
      </c>
      <c r="B5" s="9" t="s">
        <v>209</v>
      </c>
      <c r="C5" s="9"/>
      <c r="D5" s="9"/>
      <c r="E5" s="9" t="s">
        <v>210</v>
      </c>
      <c r="F5" s="4"/>
      <c r="G5" s="10">
        <v>2</v>
      </c>
      <c r="H5" s="10"/>
      <c r="I5" s="10"/>
      <c r="J5" s="10"/>
      <c r="K5" s="10"/>
      <c r="L5" s="10"/>
      <c r="M5" s="88">
        <f>SUM(G5:L5)</f>
        <v>2</v>
      </c>
    </row>
    <row r="6" spans="1:13" ht="60" customHeight="1">
      <c r="A6" s="12">
        <v>2</v>
      </c>
      <c r="B6" s="9"/>
      <c r="C6" s="9"/>
      <c r="D6" s="9"/>
      <c r="E6" s="9"/>
      <c r="F6" s="4"/>
      <c r="G6" s="10"/>
      <c r="H6" s="10"/>
      <c r="I6" s="10"/>
      <c r="J6" s="10"/>
      <c r="K6" s="10"/>
      <c r="L6" s="10"/>
      <c r="M6" s="88">
        <f>SUM(G6:L6)</f>
        <v>0</v>
      </c>
    </row>
    <row r="7" spans="1:13" ht="60" customHeight="1">
      <c r="A7" s="12">
        <v>3</v>
      </c>
      <c r="B7" s="9"/>
      <c r="C7" s="9"/>
      <c r="D7" s="9"/>
      <c r="E7" s="9"/>
      <c r="F7" s="4"/>
      <c r="G7" s="10"/>
      <c r="H7" s="10"/>
      <c r="I7" s="10"/>
      <c r="J7" s="10"/>
      <c r="K7" s="10"/>
      <c r="L7" s="10"/>
      <c r="M7" s="88">
        <f>SUM(G7:L7)</f>
        <v>0</v>
      </c>
    </row>
    <row r="8" spans="1:13">
      <c r="A8" s="1"/>
      <c r="D8" s="1"/>
      <c r="G8" s="1"/>
      <c r="H8" s="1"/>
      <c r="I8" s="1"/>
      <c r="J8" s="1"/>
      <c r="K8" s="1"/>
      <c r="L8" s="1"/>
    </row>
    <row r="9" spans="1:13" ht="15">
      <c r="A9" s="1"/>
      <c r="B9" t="s">
        <v>219</v>
      </c>
      <c r="C9" s="1"/>
      <c r="D9" s="1"/>
      <c r="E9" s="63" t="s">
        <v>11</v>
      </c>
      <c r="G9" s="1"/>
      <c r="H9" s="1"/>
      <c r="I9" s="1"/>
      <c r="J9" s="1"/>
      <c r="K9" s="1"/>
      <c r="L9" s="1"/>
    </row>
    <row r="10" spans="1:13">
      <c r="A10" s="1"/>
      <c r="D10" s="1"/>
      <c r="G10" s="1"/>
      <c r="H10" s="1"/>
      <c r="I10" s="1"/>
      <c r="J10" s="120">
        <v>42603</v>
      </c>
      <c r="K10" s="120"/>
      <c r="L10" s="120"/>
    </row>
    <row r="11" spans="1:13" ht="20.25">
      <c r="A11" s="1"/>
      <c r="B11" t="s">
        <v>14</v>
      </c>
      <c r="D11" s="1"/>
      <c r="E11" s="8"/>
      <c r="G11" s="1"/>
      <c r="H11" s="1"/>
      <c r="I11" s="1"/>
      <c r="J11" s="1"/>
      <c r="K11" s="1"/>
      <c r="L11" s="1"/>
    </row>
    <row r="16" spans="1:13">
      <c r="C16" t="s">
        <v>10</v>
      </c>
    </row>
  </sheetData>
  <mergeCells count="9">
    <mergeCell ref="J10:L10"/>
    <mergeCell ref="A1:M1"/>
    <mergeCell ref="A2:M2"/>
    <mergeCell ref="A3:A4"/>
    <mergeCell ref="B3:B4"/>
    <mergeCell ref="C3:D3"/>
    <mergeCell ref="E3:E4"/>
    <mergeCell ref="G3:L3"/>
    <mergeCell ref="M3:M4"/>
  </mergeCells>
  <pageMargins left="1" right="1" top="1" bottom="1" header="0.5" footer="0.5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zoomScale="60" zoomScaleNormal="60" workbookViewId="0">
      <selection activeCell="H27" sqref="H27"/>
    </sheetView>
  </sheetViews>
  <sheetFormatPr defaultRowHeight="12.75"/>
  <cols>
    <col min="1" max="1" width="17" style="1" customWidth="1"/>
    <col min="2" max="2" width="30.85546875" customWidth="1"/>
    <col min="3" max="3" width="10.140625" customWidth="1"/>
    <col min="4" max="4" width="10.5703125" style="1" customWidth="1"/>
    <col min="5" max="5" width="21.5703125" customWidth="1"/>
    <col min="6" max="6" width="1.42578125" hidden="1" customWidth="1"/>
    <col min="7" max="12" width="7.42578125" style="1" customWidth="1"/>
    <col min="13" max="13" width="8.7109375" style="1" customWidth="1"/>
  </cols>
  <sheetData>
    <row r="1" spans="1:13" ht="30" customHeight="1">
      <c r="A1" s="99" t="s">
        <v>170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</row>
    <row r="2" spans="1:13" ht="42" customHeight="1">
      <c r="A2" s="106" t="s">
        <v>220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1:13" ht="19.5" customHeight="1">
      <c r="A3" s="110" t="s">
        <v>175</v>
      </c>
      <c r="B3" s="110" t="s">
        <v>176</v>
      </c>
      <c r="C3" s="114" t="s">
        <v>177</v>
      </c>
      <c r="D3" s="114"/>
      <c r="E3" s="112" t="s">
        <v>180</v>
      </c>
      <c r="F3" s="65" t="s">
        <v>2</v>
      </c>
      <c r="G3" s="115" t="s">
        <v>181</v>
      </c>
      <c r="H3" s="116"/>
      <c r="I3" s="116"/>
      <c r="J3" s="116"/>
      <c r="K3" s="116"/>
      <c r="L3" s="116"/>
      <c r="M3" s="108" t="s">
        <v>172</v>
      </c>
    </row>
    <row r="4" spans="1:13" ht="20.100000000000001" customHeight="1">
      <c r="A4" s="111"/>
      <c r="B4" s="111"/>
      <c r="C4" s="10" t="s">
        <v>178</v>
      </c>
      <c r="D4" s="9" t="s">
        <v>179</v>
      </c>
      <c r="E4" s="113"/>
      <c r="F4" s="66" t="s">
        <v>3</v>
      </c>
      <c r="G4" s="10" t="s">
        <v>6</v>
      </c>
      <c r="H4" s="10" t="s">
        <v>7</v>
      </c>
      <c r="I4" s="10" t="s">
        <v>8</v>
      </c>
      <c r="J4" s="10" t="s">
        <v>9</v>
      </c>
      <c r="K4" s="10" t="s">
        <v>15</v>
      </c>
      <c r="L4" s="10" t="s">
        <v>171</v>
      </c>
      <c r="M4" s="108"/>
    </row>
    <row r="5" spans="1:13" s="79" customFormat="1" ht="45" customHeight="1">
      <c r="A5" s="10"/>
      <c r="B5" s="9"/>
      <c r="C5" s="9"/>
      <c r="D5" s="9"/>
      <c r="E5" s="9"/>
      <c r="F5" s="9"/>
      <c r="G5" s="85"/>
      <c r="H5" s="10"/>
      <c r="I5" s="10"/>
      <c r="J5" s="10"/>
      <c r="K5" s="10"/>
      <c r="L5" s="87"/>
      <c r="M5" s="88">
        <f>SUM(G5:L5)</f>
        <v>0</v>
      </c>
    </row>
    <row r="6" spans="1:13" s="79" customFormat="1" ht="47.25" customHeight="1">
      <c r="A6" s="10"/>
      <c r="B6" s="9"/>
      <c r="C6" s="9"/>
      <c r="D6" s="9"/>
      <c r="E6" s="9"/>
      <c r="F6" s="9"/>
      <c r="G6" s="85"/>
      <c r="H6" s="10"/>
      <c r="I6" s="10"/>
      <c r="J6" s="10"/>
      <c r="K6" s="10"/>
      <c r="L6" s="87"/>
      <c r="M6" s="88">
        <f>SUM(G6:L6)</f>
        <v>0</v>
      </c>
    </row>
    <row r="7" spans="1:13" s="79" customFormat="1" ht="59.25" customHeight="1">
      <c r="A7" s="10"/>
      <c r="B7" s="9"/>
      <c r="C7" s="9"/>
      <c r="D7" s="9"/>
      <c r="E7" s="9"/>
      <c r="F7" s="9"/>
      <c r="G7" s="85"/>
      <c r="H7" s="10"/>
      <c r="I7" s="10"/>
      <c r="J7" s="10"/>
      <c r="K7" s="10"/>
      <c r="L7" s="87"/>
      <c r="M7" s="88">
        <f>SUM(G7:L7)</f>
        <v>0</v>
      </c>
    </row>
    <row r="8" spans="1:13" ht="20.100000000000001" customHeight="1">
      <c r="D8" s="11"/>
      <c r="G8" s="11"/>
      <c r="H8" s="64"/>
      <c r="I8" s="64"/>
    </row>
    <row r="9" spans="1:13" ht="21" customHeight="1">
      <c r="B9" t="s">
        <v>185</v>
      </c>
      <c r="E9" s="63" t="s">
        <v>11</v>
      </c>
      <c r="L9" s="1" t="s">
        <v>230</v>
      </c>
    </row>
    <row r="11" spans="1:13" ht="20.25">
      <c r="B11" t="s">
        <v>14</v>
      </c>
      <c r="E11" s="8"/>
    </row>
  </sheetData>
  <autoFilter ref="A3:M4">
    <filterColumn colId="2" showButton="0"/>
    <filterColumn colId="6" showButton="0"/>
    <filterColumn colId="7" showButton="0"/>
    <filterColumn colId="8" showButton="0"/>
    <filterColumn colId="9" showButton="0"/>
    <filterColumn colId="10" showButton="0"/>
    <sortState ref="A6:M7">
      <sortCondition ref="M3:M4"/>
    </sortState>
  </autoFilter>
  <mergeCells count="8">
    <mergeCell ref="A1:M1"/>
    <mergeCell ref="A2:M2"/>
    <mergeCell ref="A3:A4"/>
    <mergeCell ref="B3:B4"/>
    <mergeCell ref="C3:D3"/>
    <mergeCell ref="E3:E4"/>
    <mergeCell ref="G3:L3"/>
    <mergeCell ref="M3:M4"/>
  </mergeCells>
  <phoneticPr fontId="18" type="noConversion"/>
  <pageMargins left="1" right="1" top="1" bottom="1" header="0.5" footer="0.5"/>
  <pageSetup paperSize="9" scale="82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U39"/>
  <sheetViews>
    <sheetView topLeftCell="B20" zoomScale="75" zoomScaleNormal="75" workbookViewId="0">
      <selection activeCell="M42" sqref="M42"/>
    </sheetView>
  </sheetViews>
  <sheetFormatPr defaultColWidth="8.85546875" defaultRowHeight="18"/>
  <cols>
    <col min="1" max="1" width="27.5703125" style="35" customWidth="1"/>
    <col min="2" max="5" width="12.7109375" style="36" customWidth="1"/>
    <col min="6" max="6" width="14.28515625" style="36" customWidth="1"/>
    <col min="7" max="7" width="18.5703125" style="36" customWidth="1"/>
    <col min="8" max="8" width="12.7109375" style="36" customWidth="1"/>
    <col min="9" max="9" width="12.7109375" style="36" bestFit="1" customWidth="1"/>
    <col min="10" max="10" width="14.140625" style="36" bestFit="1" customWidth="1"/>
    <col min="11" max="11" width="11.42578125" style="37" customWidth="1"/>
    <col min="12" max="19" width="8" style="37" customWidth="1"/>
    <col min="20" max="20" width="14.42578125" style="35" customWidth="1"/>
    <col min="21" max="21" width="14.140625" style="36" customWidth="1"/>
    <col min="22" max="16384" width="8.85546875" style="35"/>
  </cols>
  <sheetData>
    <row r="1" spans="1:21">
      <c r="A1" s="35" t="s">
        <v>114</v>
      </c>
    </row>
    <row r="6" spans="1:21" ht="18.75" thickBot="1">
      <c r="A6" s="54" t="s">
        <v>113</v>
      </c>
      <c r="B6" s="53"/>
      <c r="C6" s="53"/>
      <c r="D6" s="53"/>
      <c r="E6" s="53"/>
      <c r="F6" s="53"/>
      <c r="G6" s="52"/>
    </row>
    <row r="8" spans="1:21" s="46" customFormat="1" ht="54.75" thickBot="1">
      <c r="A8" s="48" t="s">
        <v>5</v>
      </c>
      <c r="B8" s="50" t="s">
        <v>78</v>
      </c>
      <c r="C8" s="50" t="s">
        <v>112</v>
      </c>
      <c r="D8" s="50" t="s">
        <v>111</v>
      </c>
      <c r="E8" s="50" t="s">
        <v>110</v>
      </c>
      <c r="F8" s="51" t="s">
        <v>109</v>
      </c>
      <c r="G8" s="51"/>
      <c r="H8" s="50" t="s">
        <v>77</v>
      </c>
      <c r="I8" s="51" t="s">
        <v>76</v>
      </c>
      <c r="J8" s="51"/>
      <c r="K8" s="50" t="s">
        <v>108</v>
      </c>
      <c r="L8" s="49" t="s">
        <v>107</v>
      </c>
      <c r="M8" s="49" t="s">
        <v>106</v>
      </c>
      <c r="N8" s="49" t="s">
        <v>105</v>
      </c>
      <c r="O8" s="49" t="s">
        <v>104</v>
      </c>
      <c r="P8" s="49" t="s">
        <v>103</v>
      </c>
      <c r="Q8" s="49" t="s">
        <v>102</v>
      </c>
      <c r="R8" s="49" t="s">
        <v>101</v>
      </c>
      <c r="S8" s="49" t="s">
        <v>100</v>
      </c>
      <c r="T8" s="48" t="s">
        <v>99</v>
      </c>
      <c r="U8" s="47" t="s">
        <v>67</v>
      </c>
    </row>
    <row r="9" spans="1:21" ht="18.75" thickBot="1">
      <c r="A9" s="45" t="s">
        <v>98</v>
      </c>
      <c r="B9" s="43">
        <v>8.0500000000000007</v>
      </c>
      <c r="C9" s="43">
        <v>37.950000000000003</v>
      </c>
      <c r="D9" s="43"/>
      <c r="E9" s="43"/>
      <c r="F9" s="42">
        <f t="shared" ref="F9:F39" si="0">IF(E9=0,C9,(C9+D9+E9)/2)</f>
        <v>37.950000000000003</v>
      </c>
      <c r="G9" s="42">
        <f t="shared" ref="G9:G39" si="1">0.06*(B9)-0.15</f>
        <v>0.33300000000000007</v>
      </c>
      <c r="H9" s="43">
        <v>2.4</v>
      </c>
      <c r="I9" s="42">
        <f t="shared" ref="I9:I39" si="2">G9+H9</f>
        <v>2.7330000000000001</v>
      </c>
      <c r="J9" s="42">
        <f t="shared" ref="J9:J39" si="3">(I9/H9)^(1/4)</f>
        <v>1.0330161172608354</v>
      </c>
      <c r="K9" s="41">
        <f t="shared" ref="K9:K39" si="4">(SQRT($B9))*((1.55*(SQRT($F9)/$B9)+0.0545*(($B9+SQRT($F9)))/(POWER($I9,1/3))))*J9</f>
        <v>5.1000648864602471</v>
      </c>
      <c r="L9" s="40">
        <v>-0.5</v>
      </c>
      <c r="M9" s="40">
        <v>0.5</v>
      </c>
      <c r="N9" s="40"/>
      <c r="O9" s="40"/>
      <c r="P9" s="40"/>
      <c r="Q9" s="40"/>
      <c r="R9" s="40"/>
      <c r="S9" s="40"/>
      <c r="T9" s="39">
        <f t="shared" ref="T9:T39" si="5">SUM(L9:S9)</f>
        <v>0</v>
      </c>
      <c r="U9" s="38">
        <f t="shared" ref="U9:U39" si="6">K9*(1+T9/100)</f>
        <v>5.1000648864602471</v>
      </c>
    </row>
    <row r="10" spans="1:21" ht="18.75" thickBot="1">
      <c r="A10" s="44" t="s">
        <v>97</v>
      </c>
      <c r="B10" s="43">
        <v>6.23</v>
      </c>
      <c r="C10" s="43">
        <v>20.46</v>
      </c>
      <c r="D10" s="43"/>
      <c r="E10" s="43"/>
      <c r="F10" s="42">
        <f t="shared" si="0"/>
        <v>20.46</v>
      </c>
      <c r="G10" s="42">
        <f t="shared" si="1"/>
        <v>0.22380000000000003</v>
      </c>
      <c r="H10" s="43">
        <v>1.17</v>
      </c>
      <c r="I10" s="42">
        <f t="shared" si="2"/>
        <v>1.3937999999999999</v>
      </c>
      <c r="J10" s="42">
        <f t="shared" si="3"/>
        <v>1.0447289986019404</v>
      </c>
      <c r="K10" s="41">
        <f t="shared" si="4"/>
        <v>4.302668339575435</v>
      </c>
      <c r="L10" s="40"/>
      <c r="M10" s="40"/>
      <c r="N10" s="40"/>
      <c r="O10" s="40"/>
      <c r="P10" s="40"/>
      <c r="Q10" s="40"/>
      <c r="R10" s="40"/>
      <c r="S10" s="40"/>
      <c r="T10" s="39">
        <f t="shared" si="5"/>
        <v>0</v>
      </c>
      <c r="U10" s="38">
        <f t="shared" si="6"/>
        <v>4.302668339575435</v>
      </c>
    </row>
    <row r="11" spans="1:21" ht="18.75" thickBot="1">
      <c r="A11" s="44" t="s">
        <v>96</v>
      </c>
      <c r="B11" s="43">
        <v>9.3000000000000007</v>
      </c>
      <c r="C11" s="43">
        <v>41.76</v>
      </c>
      <c r="D11" s="43"/>
      <c r="E11" s="43"/>
      <c r="F11" s="42">
        <f t="shared" si="0"/>
        <v>41.76</v>
      </c>
      <c r="G11" s="42">
        <f t="shared" si="1"/>
        <v>0.40800000000000003</v>
      </c>
      <c r="H11" s="43">
        <v>3.4</v>
      </c>
      <c r="I11" s="42">
        <f t="shared" si="2"/>
        <v>3.8079999999999998</v>
      </c>
      <c r="J11" s="42">
        <f t="shared" si="3"/>
        <v>1.0287373447220802</v>
      </c>
      <c r="K11" s="41">
        <f t="shared" si="4"/>
        <v>5.104709656767394</v>
      </c>
      <c r="L11" s="40"/>
      <c r="M11" s="40"/>
      <c r="N11" s="40"/>
      <c r="O11" s="40"/>
      <c r="P11" s="40"/>
      <c r="Q11" s="40"/>
      <c r="R11" s="40"/>
      <c r="S11" s="40"/>
      <c r="T11" s="39">
        <f t="shared" si="5"/>
        <v>0</v>
      </c>
      <c r="U11" s="38">
        <f t="shared" si="6"/>
        <v>5.104709656767394</v>
      </c>
    </row>
    <row r="12" spans="1:21" ht="18.75" thickBot="1">
      <c r="A12" s="44" t="s">
        <v>95</v>
      </c>
      <c r="B12" s="43">
        <v>7.3</v>
      </c>
      <c r="C12" s="43">
        <v>25.69</v>
      </c>
      <c r="D12" s="43"/>
      <c r="E12" s="43"/>
      <c r="F12" s="42">
        <f t="shared" si="0"/>
        <v>25.69</v>
      </c>
      <c r="G12" s="42">
        <f t="shared" si="1"/>
        <v>0.28800000000000003</v>
      </c>
      <c r="H12" s="43">
        <v>1.34</v>
      </c>
      <c r="I12" s="42">
        <f t="shared" si="2"/>
        <v>1.6280000000000001</v>
      </c>
      <c r="J12" s="42">
        <f t="shared" si="3"/>
        <v>1.0498745316936262</v>
      </c>
      <c r="K12" s="41">
        <f t="shared" si="4"/>
        <v>4.6781457217052047</v>
      </c>
      <c r="L12" s="40">
        <v>-1</v>
      </c>
      <c r="M12" s="40"/>
      <c r="N12" s="40"/>
      <c r="O12" s="40"/>
      <c r="P12" s="40">
        <v>0.5</v>
      </c>
      <c r="Q12" s="40"/>
      <c r="R12" s="40"/>
      <c r="S12" s="40"/>
      <c r="T12" s="39">
        <f t="shared" si="5"/>
        <v>-0.5</v>
      </c>
      <c r="U12" s="38">
        <f t="shared" si="6"/>
        <v>4.6547549930966783</v>
      </c>
    </row>
    <row r="13" spans="1:21" ht="18.75" thickBot="1">
      <c r="A13" s="44" t="s">
        <v>94</v>
      </c>
      <c r="B13" s="43">
        <v>7.5</v>
      </c>
      <c r="C13" s="43">
        <v>34</v>
      </c>
      <c r="D13" s="43"/>
      <c r="E13" s="43"/>
      <c r="F13" s="42">
        <f t="shared" si="0"/>
        <v>34</v>
      </c>
      <c r="G13" s="42">
        <f t="shared" si="1"/>
        <v>0.29999999999999993</v>
      </c>
      <c r="H13" s="43">
        <v>1.66</v>
      </c>
      <c r="I13" s="42">
        <f t="shared" si="2"/>
        <v>1.96</v>
      </c>
      <c r="J13" s="42">
        <f t="shared" si="3"/>
        <v>1.0424062240743126</v>
      </c>
      <c r="K13" s="41">
        <f t="shared" si="4"/>
        <v>5.0974719951374521</v>
      </c>
      <c r="L13" s="40"/>
      <c r="M13" s="40"/>
      <c r="N13" s="40"/>
      <c r="O13" s="40"/>
      <c r="P13" s="40"/>
      <c r="Q13" s="40"/>
      <c r="R13" s="40"/>
      <c r="S13" s="40"/>
      <c r="T13" s="39">
        <f t="shared" si="5"/>
        <v>0</v>
      </c>
      <c r="U13" s="38">
        <f t="shared" si="6"/>
        <v>5.0974719951374521</v>
      </c>
    </row>
    <row r="14" spans="1:21" ht="18.75" thickBot="1">
      <c r="A14" s="44" t="s">
        <v>93</v>
      </c>
      <c r="B14" s="43">
        <v>6.2</v>
      </c>
      <c r="C14" s="43">
        <v>19.3</v>
      </c>
      <c r="D14" s="43"/>
      <c r="E14" s="43"/>
      <c r="F14" s="42">
        <f t="shared" si="0"/>
        <v>19.3</v>
      </c>
      <c r="G14" s="42">
        <f t="shared" si="1"/>
        <v>0.222</v>
      </c>
      <c r="H14" s="43">
        <v>0.89200000000000002</v>
      </c>
      <c r="I14" s="42">
        <f t="shared" si="2"/>
        <v>1.1140000000000001</v>
      </c>
      <c r="J14" s="42">
        <f t="shared" si="3"/>
        <v>1.0571341049051961</v>
      </c>
      <c r="K14" s="41">
        <f t="shared" si="4"/>
        <v>4.3569303692886345</v>
      </c>
      <c r="L14" s="40">
        <v>-1.5</v>
      </c>
      <c r="M14" s="40"/>
      <c r="N14" s="40"/>
      <c r="O14" s="40"/>
      <c r="P14" s="40"/>
      <c r="Q14" s="40"/>
      <c r="R14" s="40"/>
      <c r="S14" s="40"/>
      <c r="T14" s="39">
        <f t="shared" si="5"/>
        <v>-1.5</v>
      </c>
      <c r="U14" s="38">
        <f t="shared" si="6"/>
        <v>4.2915764137493051</v>
      </c>
    </row>
    <row r="15" spans="1:21" ht="18.75" thickBot="1">
      <c r="A15" s="44" t="s">
        <v>92</v>
      </c>
      <c r="B15" s="43">
        <v>6</v>
      </c>
      <c r="C15" s="43">
        <v>27</v>
      </c>
      <c r="D15" s="43"/>
      <c r="E15" s="43"/>
      <c r="F15" s="42">
        <f t="shared" si="0"/>
        <v>27</v>
      </c>
      <c r="G15" s="42">
        <f t="shared" si="1"/>
        <v>0.21</v>
      </c>
      <c r="H15" s="43">
        <v>0.8</v>
      </c>
      <c r="I15" s="42">
        <f t="shared" si="2"/>
        <v>1.01</v>
      </c>
      <c r="J15" s="42">
        <f t="shared" si="3"/>
        <v>1.0600048361739731</v>
      </c>
      <c r="K15" s="41">
        <f t="shared" si="4"/>
        <v>5.0644404445170617</v>
      </c>
      <c r="L15" s="40">
        <v>-1</v>
      </c>
      <c r="M15" s="40">
        <v>0.5</v>
      </c>
      <c r="N15" s="40"/>
      <c r="O15" s="40"/>
      <c r="P15" s="40">
        <v>0.5</v>
      </c>
      <c r="Q15" s="40"/>
      <c r="R15" s="40"/>
      <c r="S15" s="40"/>
      <c r="T15" s="39">
        <f t="shared" si="5"/>
        <v>0</v>
      </c>
      <c r="U15" s="38">
        <f t="shared" si="6"/>
        <v>5.0644404445170617</v>
      </c>
    </row>
    <row r="16" spans="1:21" ht="18.75" thickBot="1">
      <c r="A16" s="44" t="s">
        <v>91</v>
      </c>
      <c r="B16" s="43">
        <v>5.99</v>
      </c>
      <c r="C16" s="43">
        <v>17.34</v>
      </c>
      <c r="D16" s="43"/>
      <c r="E16" s="43"/>
      <c r="F16" s="42">
        <f t="shared" si="0"/>
        <v>17.34</v>
      </c>
      <c r="G16" s="42">
        <f t="shared" si="1"/>
        <v>0.2094</v>
      </c>
      <c r="H16" s="43">
        <v>0.755</v>
      </c>
      <c r="I16" s="42">
        <f t="shared" si="2"/>
        <v>0.96440000000000003</v>
      </c>
      <c r="J16" s="42">
        <f t="shared" si="3"/>
        <v>1.0631084314285859</v>
      </c>
      <c r="K16" s="41">
        <f t="shared" si="4"/>
        <v>4.2610251587392884</v>
      </c>
      <c r="L16" s="40"/>
      <c r="M16" s="40">
        <v>0.5</v>
      </c>
      <c r="N16" s="40"/>
      <c r="O16" s="40"/>
      <c r="P16" s="40">
        <v>0.5</v>
      </c>
      <c r="Q16" s="40"/>
      <c r="R16" s="40"/>
      <c r="S16" s="40"/>
      <c r="T16" s="39">
        <f t="shared" si="5"/>
        <v>1</v>
      </c>
      <c r="U16" s="38">
        <f t="shared" si="6"/>
        <v>4.303635410326681</v>
      </c>
    </row>
    <row r="17" spans="1:21" ht="18.75" thickBot="1">
      <c r="A17" s="44" t="s">
        <v>90</v>
      </c>
      <c r="B17" s="43">
        <v>6.47</v>
      </c>
      <c r="C17" s="43">
        <v>25.923999999999999</v>
      </c>
      <c r="D17" s="43"/>
      <c r="E17" s="43"/>
      <c r="F17" s="42">
        <f t="shared" si="0"/>
        <v>25.923999999999999</v>
      </c>
      <c r="G17" s="42">
        <f t="shared" si="1"/>
        <v>0.2382</v>
      </c>
      <c r="H17" s="43">
        <v>1.37</v>
      </c>
      <c r="I17" s="42">
        <f t="shared" si="2"/>
        <v>1.6082000000000001</v>
      </c>
      <c r="J17" s="42">
        <f t="shared" si="3"/>
        <v>1.0408900873313369</v>
      </c>
      <c r="K17" s="41">
        <f t="shared" si="4"/>
        <v>4.6534355438075439</v>
      </c>
      <c r="L17" s="40">
        <v>-1</v>
      </c>
      <c r="M17" s="40">
        <v>0.5</v>
      </c>
      <c r="N17" s="40"/>
      <c r="O17" s="40"/>
      <c r="P17" s="40"/>
      <c r="Q17" s="40"/>
      <c r="R17" s="40"/>
      <c r="S17" s="40"/>
      <c r="T17" s="39">
        <f t="shared" si="5"/>
        <v>-0.5</v>
      </c>
      <c r="U17" s="38">
        <f t="shared" si="6"/>
        <v>4.6301683660885065</v>
      </c>
    </row>
    <row r="18" spans="1:21" ht="18.75" thickBot="1">
      <c r="A18" s="44" t="s">
        <v>89</v>
      </c>
      <c r="B18" s="43">
        <v>7.4</v>
      </c>
      <c r="C18" s="43">
        <v>29.965</v>
      </c>
      <c r="D18" s="43"/>
      <c r="E18" s="43"/>
      <c r="F18" s="42">
        <f t="shared" si="0"/>
        <v>29.965</v>
      </c>
      <c r="G18" s="42">
        <f t="shared" si="1"/>
        <v>0.29400000000000004</v>
      </c>
      <c r="H18" s="43">
        <v>1.24</v>
      </c>
      <c r="I18" s="42">
        <f t="shared" si="2"/>
        <v>1.534</v>
      </c>
      <c r="J18" s="42">
        <f t="shared" si="3"/>
        <v>1.0546319366377508</v>
      </c>
      <c r="K18" s="41">
        <f t="shared" si="4"/>
        <v>5.0348185420877272</v>
      </c>
      <c r="L18" s="40"/>
      <c r="M18" s="40">
        <v>0.5</v>
      </c>
      <c r="N18" s="40"/>
      <c r="O18" s="40"/>
      <c r="P18" s="40">
        <v>0.5</v>
      </c>
      <c r="Q18" s="40"/>
      <c r="R18" s="40"/>
      <c r="S18" s="40"/>
      <c r="T18" s="39">
        <f t="shared" si="5"/>
        <v>1</v>
      </c>
      <c r="U18" s="38">
        <f t="shared" si="6"/>
        <v>5.0851667275086045</v>
      </c>
    </row>
    <row r="19" spans="1:21" ht="18.75" thickBot="1">
      <c r="A19" s="44" t="s">
        <v>88</v>
      </c>
      <c r="B19" s="43">
        <v>6.71</v>
      </c>
      <c r="C19" s="43">
        <v>24.22</v>
      </c>
      <c r="D19" s="43"/>
      <c r="E19" s="43"/>
      <c r="F19" s="42">
        <f t="shared" si="0"/>
        <v>24.22</v>
      </c>
      <c r="G19" s="42">
        <f t="shared" si="1"/>
        <v>0.25259999999999994</v>
      </c>
      <c r="H19" s="43">
        <v>1.49</v>
      </c>
      <c r="I19" s="42">
        <f t="shared" si="2"/>
        <v>1.7425999999999999</v>
      </c>
      <c r="J19" s="42">
        <f t="shared" si="3"/>
        <v>1.0399270149046775</v>
      </c>
      <c r="K19" s="41">
        <f t="shared" si="4"/>
        <v>4.4814227589006599</v>
      </c>
      <c r="L19" s="40"/>
      <c r="M19" s="40"/>
      <c r="N19" s="40"/>
      <c r="O19" s="40"/>
      <c r="P19" s="40"/>
      <c r="Q19" s="40"/>
      <c r="R19" s="40"/>
      <c r="S19" s="40"/>
      <c r="T19" s="39">
        <f t="shared" si="5"/>
        <v>0</v>
      </c>
      <c r="U19" s="38">
        <f t="shared" si="6"/>
        <v>4.4814227589006599</v>
      </c>
    </row>
    <row r="20" spans="1:21" ht="18.75" thickBot="1">
      <c r="A20" s="44" t="s">
        <v>153</v>
      </c>
      <c r="B20" s="43">
        <v>7</v>
      </c>
      <c r="C20" s="43">
        <v>24</v>
      </c>
      <c r="D20" s="43"/>
      <c r="E20" s="43"/>
      <c r="F20" s="42">
        <v>26</v>
      </c>
      <c r="G20" s="42">
        <f t="shared" si="1"/>
        <v>0.27</v>
      </c>
      <c r="H20" s="43">
        <v>1.02</v>
      </c>
      <c r="I20" s="42">
        <f t="shared" si="2"/>
        <v>1.29</v>
      </c>
      <c r="J20" s="42">
        <v>1</v>
      </c>
      <c r="K20" s="41">
        <f t="shared" si="4"/>
        <v>4.5898617738685337</v>
      </c>
      <c r="L20" s="40">
        <v>-1</v>
      </c>
      <c r="M20" s="40"/>
      <c r="N20" s="40"/>
      <c r="O20" s="40"/>
      <c r="P20" s="40"/>
      <c r="Q20" s="40"/>
      <c r="R20" s="40"/>
      <c r="S20" s="40"/>
      <c r="T20" s="39">
        <f t="shared" si="5"/>
        <v>-1</v>
      </c>
      <c r="U20" s="38">
        <f t="shared" si="6"/>
        <v>4.5439631561298484</v>
      </c>
    </row>
    <row r="21" spans="1:21" ht="18.75" thickBot="1">
      <c r="A21" s="44" t="s">
        <v>154</v>
      </c>
      <c r="B21" s="43">
        <v>6.78</v>
      </c>
      <c r="C21" s="43">
        <v>20</v>
      </c>
      <c r="D21" s="43"/>
      <c r="E21" s="43"/>
      <c r="F21" s="42">
        <v>20</v>
      </c>
      <c r="G21" s="42">
        <f t="shared" si="1"/>
        <v>0.25680000000000003</v>
      </c>
      <c r="H21" s="43">
        <v>1.67</v>
      </c>
      <c r="I21" s="42">
        <f t="shared" si="2"/>
        <v>1.9268000000000001</v>
      </c>
      <c r="J21" s="42">
        <f t="shared" si="3"/>
        <v>1.0364062936933582</v>
      </c>
      <c r="K21" s="41">
        <f t="shared" si="4"/>
        <v>4.0890009634693154</v>
      </c>
      <c r="L21" s="40">
        <v>-1</v>
      </c>
      <c r="M21" s="40"/>
      <c r="N21" s="40"/>
      <c r="O21" s="40"/>
      <c r="P21" s="40"/>
      <c r="Q21" s="40"/>
      <c r="R21" s="40"/>
      <c r="S21" s="40"/>
      <c r="T21" s="39">
        <f t="shared" si="5"/>
        <v>-1</v>
      </c>
      <c r="U21" s="38">
        <f t="shared" si="6"/>
        <v>4.0481109538346223</v>
      </c>
    </row>
    <row r="22" spans="1:21" ht="18.75" thickBot="1">
      <c r="A22" s="44" t="s">
        <v>155</v>
      </c>
      <c r="B22" s="43">
        <v>6.2</v>
      </c>
      <c r="C22" s="43">
        <v>27</v>
      </c>
      <c r="D22" s="43"/>
      <c r="E22" s="43"/>
      <c r="F22" s="42">
        <v>25.5</v>
      </c>
      <c r="G22" s="42">
        <f t="shared" si="1"/>
        <v>0.222</v>
      </c>
      <c r="H22" s="43">
        <v>1.35</v>
      </c>
      <c r="I22" s="42">
        <f t="shared" si="2"/>
        <v>1.5720000000000001</v>
      </c>
      <c r="J22" s="42">
        <f t="shared" si="3"/>
        <v>1.0387946237904342</v>
      </c>
      <c r="K22" s="41">
        <f t="shared" si="4"/>
        <v>4.6292890016855655</v>
      </c>
      <c r="L22" s="40"/>
      <c r="M22" s="40">
        <v>0.5</v>
      </c>
      <c r="N22" s="40"/>
      <c r="O22" s="40"/>
      <c r="P22" s="40"/>
      <c r="Q22" s="40"/>
      <c r="R22" s="40"/>
      <c r="S22" s="40"/>
      <c r="T22" s="39">
        <f t="shared" si="5"/>
        <v>0.5</v>
      </c>
      <c r="U22" s="38">
        <f t="shared" si="6"/>
        <v>4.6524354466939926</v>
      </c>
    </row>
    <row r="23" spans="1:21" ht="18.75" thickBot="1">
      <c r="A23" s="44" t="s">
        <v>156</v>
      </c>
      <c r="B23" s="43">
        <v>8.1999999999999993</v>
      </c>
      <c r="C23" s="43">
        <v>36</v>
      </c>
      <c r="D23" s="43"/>
      <c r="E23" s="43"/>
      <c r="F23" s="42">
        <f t="shared" si="0"/>
        <v>36</v>
      </c>
      <c r="G23" s="42">
        <f t="shared" si="1"/>
        <v>0.34199999999999997</v>
      </c>
      <c r="H23" s="43">
        <v>2.2000000000000002</v>
      </c>
      <c r="I23" s="42">
        <f t="shared" si="2"/>
        <v>2.5420000000000003</v>
      </c>
      <c r="J23" s="42">
        <f t="shared" si="3"/>
        <v>1.0367838327695706</v>
      </c>
      <c r="K23" s="41">
        <f t="shared" si="4"/>
        <v>5.0506961413824412</v>
      </c>
      <c r="L23" s="40"/>
      <c r="M23" s="40">
        <v>0.5</v>
      </c>
      <c r="N23" s="40"/>
      <c r="O23" s="40"/>
      <c r="P23" s="40"/>
      <c r="Q23" s="40"/>
      <c r="R23" s="40"/>
      <c r="S23" s="40"/>
      <c r="T23" s="39">
        <f t="shared" si="5"/>
        <v>0.5</v>
      </c>
      <c r="U23" s="38">
        <f t="shared" si="6"/>
        <v>5.075949622089353</v>
      </c>
    </row>
    <row r="24" spans="1:21" ht="18.75" thickBot="1">
      <c r="A24" s="44" t="s">
        <v>157</v>
      </c>
      <c r="B24" s="43">
        <v>6.2</v>
      </c>
      <c r="C24" s="43">
        <v>19.2</v>
      </c>
      <c r="D24" s="43"/>
      <c r="E24" s="43"/>
      <c r="F24" s="42">
        <f t="shared" si="0"/>
        <v>19.2</v>
      </c>
      <c r="G24" s="42">
        <f t="shared" si="1"/>
        <v>0.222</v>
      </c>
      <c r="H24" s="43">
        <v>0.55000000000000004</v>
      </c>
      <c r="I24" s="42">
        <f t="shared" si="2"/>
        <v>0.77200000000000002</v>
      </c>
      <c r="J24" s="42">
        <f t="shared" si="3"/>
        <v>1.0884629549012483</v>
      </c>
      <c r="K24" s="41">
        <f t="shared" si="4"/>
        <v>4.6727587004280169</v>
      </c>
      <c r="L24" s="40">
        <v>-2</v>
      </c>
      <c r="M24" s="40"/>
      <c r="N24" s="40"/>
      <c r="O24" s="40"/>
      <c r="P24" s="40"/>
      <c r="Q24" s="40"/>
      <c r="R24" s="40"/>
      <c r="S24" s="40"/>
      <c r="T24" s="39">
        <f t="shared" si="5"/>
        <v>-2</v>
      </c>
      <c r="U24" s="38">
        <f t="shared" si="6"/>
        <v>4.5793035264194568</v>
      </c>
    </row>
    <row r="25" spans="1:21" ht="18.75" thickBot="1">
      <c r="A25" s="44" t="s">
        <v>158</v>
      </c>
      <c r="B25" s="43">
        <v>7.3</v>
      </c>
      <c r="C25" s="43">
        <v>28</v>
      </c>
      <c r="D25" s="43"/>
      <c r="E25" s="43"/>
      <c r="F25" s="42">
        <f t="shared" si="0"/>
        <v>28</v>
      </c>
      <c r="G25" s="42">
        <f t="shared" si="1"/>
        <v>0.28800000000000003</v>
      </c>
      <c r="H25" s="43">
        <v>1.85</v>
      </c>
      <c r="I25" s="42">
        <f t="shared" si="2"/>
        <v>2.1379999999999999</v>
      </c>
      <c r="J25" s="42">
        <f t="shared" si="3"/>
        <v>1.0368334339821996</v>
      </c>
      <c r="K25" s="41">
        <f t="shared" si="4"/>
        <v>4.6396970593013469</v>
      </c>
      <c r="L25" s="40">
        <v>-2</v>
      </c>
      <c r="M25" s="40">
        <v>0.5</v>
      </c>
      <c r="N25" s="40"/>
      <c r="O25" s="40"/>
      <c r="P25" s="40"/>
      <c r="Q25" s="40"/>
      <c r="R25" s="40"/>
      <c r="S25" s="40"/>
      <c r="T25" s="39">
        <f t="shared" si="5"/>
        <v>-1.5</v>
      </c>
      <c r="U25" s="38">
        <f t="shared" si="6"/>
        <v>4.5701016034118265</v>
      </c>
    </row>
    <row r="26" spans="1:21" ht="18.75" thickBot="1">
      <c r="A26" s="44" t="s">
        <v>159</v>
      </c>
      <c r="B26" s="43">
        <v>8.5</v>
      </c>
      <c r="C26" s="43">
        <v>30</v>
      </c>
      <c r="D26" s="43"/>
      <c r="E26" s="43"/>
      <c r="F26" s="42">
        <f t="shared" si="0"/>
        <v>30</v>
      </c>
      <c r="G26" s="42">
        <f t="shared" si="1"/>
        <v>0.36</v>
      </c>
      <c r="H26" s="43">
        <v>3.5</v>
      </c>
      <c r="I26" s="42">
        <f t="shared" si="2"/>
        <v>3.86</v>
      </c>
      <c r="J26" s="42">
        <f t="shared" si="3"/>
        <v>1.0247780512171991</v>
      </c>
      <c r="K26" s="41">
        <f t="shared" si="4"/>
        <v>4.4349623924771704</v>
      </c>
      <c r="L26" s="40">
        <v>-1</v>
      </c>
      <c r="M26" s="40"/>
      <c r="N26" s="40"/>
      <c r="O26" s="40"/>
      <c r="P26" s="40"/>
      <c r="Q26" s="40"/>
      <c r="R26" s="40"/>
      <c r="S26" s="40"/>
      <c r="T26" s="39">
        <f t="shared" si="5"/>
        <v>-1</v>
      </c>
      <c r="U26" s="38">
        <f t="shared" si="6"/>
        <v>4.3906127685523986</v>
      </c>
    </row>
    <row r="27" spans="1:21" ht="18.75" thickBot="1">
      <c r="A27" s="44" t="s">
        <v>160</v>
      </c>
      <c r="B27" s="43">
        <v>7.98</v>
      </c>
      <c r="C27" s="43">
        <v>34</v>
      </c>
      <c r="D27" s="43"/>
      <c r="E27" s="43"/>
      <c r="F27" s="42">
        <f t="shared" si="0"/>
        <v>34</v>
      </c>
      <c r="G27" s="42">
        <f t="shared" si="1"/>
        <v>0.32879999999999998</v>
      </c>
      <c r="H27" s="43">
        <v>3.15</v>
      </c>
      <c r="I27" s="42">
        <f t="shared" si="2"/>
        <v>3.4787999999999997</v>
      </c>
      <c r="J27" s="42">
        <f t="shared" si="3"/>
        <v>1.0251318500101818</v>
      </c>
      <c r="K27" s="41">
        <f t="shared" si="4"/>
        <v>4.718365147429763</v>
      </c>
      <c r="L27" s="40"/>
      <c r="M27" s="40"/>
      <c r="N27" s="40"/>
      <c r="O27" s="40"/>
      <c r="P27" s="40"/>
      <c r="Q27" s="40">
        <v>-1.5</v>
      </c>
      <c r="R27" s="40"/>
      <c r="S27" s="40"/>
      <c r="T27" s="39">
        <f t="shared" si="5"/>
        <v>-1.5</v>
      </c>
      <c r="U27" s="38">
        <f t="shared" si="6"/>
        <v>4.6475896702183164</v>
      </c>
    </row>
    <row r="28" spans="1:21" ht="18.75" thickBot="1">
      <c r="A28" s="44" t="s">
        <v>161</v>
      </c>
      <c r="B28" s="43">
        <v>6.2</v>
      </c>
      <c r="C28" s="43">
        <v>18</v>
      </c>
      <c r="D28" s="43"/>
      <c r="E28" s="43"/>
      <c r="F28" s="42">
        <f t="shared" si="0"/>
        <v>18</v>
      </c>
      <c r="G28" s="42">
        <f t="shared" si="1"/>
        <v>0.222</v>
      </c>
      <c r="H28" s="43">
        <v>1.7</v>
      </c>
      <c r="I28" s="42">
        <f t="shared" si="2"/>
        <v>1.9219999999999999</v>
      </c>
      <c r="J28" s="42">
        <f t="shared" si="3"/>
        <v>1.0311601368766903</v>
      </c>
      <c r="K28" s="41">
        <f t="shared" si="4"/>
        <v>3.8986052459619329</v>
      </c>
      <c r="L28" s="40">
        <v>-2.5</v>
      </c>
      <c r="M28" s="40"/>
      <c r="N28" s="40"/>
      <c r="O28" s="40"/>
      <c r="P28" s="40"/>
      <c r="Q28" s="40"/>
      <c r="R28" s="40"/>
      <c r="S28" s="40"/>
      <c r="T28" s="39">
        <f t="shared" si="5"/>
        <v>-2.5</v>
      </c>
      <c r="U28" s="38">
        <f t="shared" si="6"/>
        <v>3.8011401148128847</v>
      </c>
    </row>
    <row r="29" spans="1:21" ht="18.75" thickBot="1">
      <c r="A29" s="44" t="s">
        <v>162</v>
      </c>
      <c r="B29" s="43">
        <v>6.5</v>
      </c>
      <c r="C29" s="43">
        <v>24</v>
      </c>
      <c r="D29" s="43"/>
      <c r="E29" s="43"/>
      <c r="F29" s="42">
        <f t="shared" si="0"/>
        <v>24</v>
      </c>
      <c r="G29" s="42">
        <f t="shared" si="1"/>
        <v>0.24000000000000002</v>
      </c>
      <c r="H29" s="43">
        <v>1.3</v>
      </c>
      <c r="I29" s="42">
        <f t="shared" si="2"/>
        <v>1.54</v>
      </c>
      <c r="J29" s="42">
        <f t="shared" si="3"/>
        <v>1.0432642900147298</v>
      </c>
      <c r="K29" s="41">
        <f t="shared" si="4"/>
        <v>4.5381324331633657</v>
      </c>
      <c r="L29" s="40"/>
      <c r="M29" s="40"/>
      <c r="N29" s="40"/>
      <c r="O29" s="40"/>
      <c r="P29" s="40"/>
      <c r="Q29" s="40"/>
      <c r="R29" s="40"/>
      <c r="S29" s="40"/>
      <c r="T29" s="39">
        <f t="shared" si="5"/>
        <v>0</v>
      </c>
      <c r="U29" s="38">
        <f t="shared" si="6"/>
        <v>4.5381324331633657</v>
      </c>
    </row>
    <row r="30" spans="1:21" ht="18.75" thickBot="1">
      <c r="A30" s="44" t="s">
        <v>119</v>
      </c>
      <c r="B30" s="43">
        <v>6.68</v>
      </c>
      <c r="C30" s="43">
        <v>23.44</v>
      </c>
      <c r="D30" s="43"/>
      <c r="E30" s="43"/>
      <c r="F30" s="42">
        <f t="shared" si="0"/>
        <v>23.44</v>
      </c>
      <c r="G30" s="42">
        <f t="shared" si="1"/>
        <v>0.25080000000000002</v>
      </c>
      <c r="H30" s="43">
        <v>1.1339999999999999</v>
      </c>
      <c r="I30" s="42">
        <f t="shared" si="2"/>
        <v>1.3847999999999998</v>
      </c>
      <c r="J30" s="42">
        <f t="shared" si="3"/>
        <v>1.0512197219010113</v>
      </c>
      <c r="K30" s="41">
        <f t="shared" si="4"/>
        <v>4.5828056515793119</v>
      </c>
      <c r="L30" s="40"/>
      <c r="M30" s="40">
        <v>0.5</v>
      </c>
      <c r="N30" s="40"/>
      <c r="O30" s="40"/>
      <c r="P30" s="40">
        <v>0.5</v>
      </c>
      <c r="Q30" s="40"/>
      <c r="R30" s="40"/>
      <c r="S30" s="40"/>
      <c r="T30" s="39">
        <f t="shared" si="5"/>
        <v>1</v>
      </c>
      <c r="U30" s="38">
        <f t="shared" si="6"/>
        <v>4.628633708095105</v>
      </c>
    </row>
    <row r="31" spans="1:21" ht="18.75" thickBot="1">
      <c r="A31" s="44"/>
      <c r="B31" s="43">
        <v>7.2</v>
      </c>
      <c r="C31" s="43">
        <v>26</v>
      </c>
      <c r="D31" s="43"/>
      <c r="E31" s="43"/>
      <c r="F31" s="42">
        <f t="shared" si="0"/>
        <v>26</v>
      </c>
      <c r="G31" s="42">
        <f t="shared" si="1"/>
        <v>0.28200000000000003</v>
      </c>
      <c r="H31" s="43">
        <v>2.5</v>
      </c>
      <c r="I31" s="42">
        <f t="shared" si="2"/>
        <v>2.782</v>
      </c>
      <c r="J31" s="42">
        <f t="shared" si="3"/>
        <v>1.0270800161327487</v>
      </c>
      <c r="K31" s="41">
        <f t="shared" si="4"/>
        <v>4.3386810219858756</v>
      </c>
      <c r="L31" s="40"/>
      <c r="M31" s="40"/>
      <c r="N31" s="40"/>
      <c r="O31" s="40"/>
      <c r="P31" s="40"/>
      <c r="Q31" s="40"/>
      <c r="R31" s="40"/>
      <c r="S31" s="40"/>
      <c r="T31" s="39">
        <f t="shared" si="5"/>
        <v>0</v>
      </c>
      <c r="U31" s="38">
        <f t="shared" si="6"/>
        <v>4.3386810219858756</v>
      </c>
    </row>
    <row r="32" spans="1:21" ht="18.75" thickBot="1">
      <c r="A32" s="44"/>
      <c r="B32" s="43">
        <v>7.18</v>
      </c>
      <c r="C32" s="43">
        <v>25</v>
      </c>
      <c r="D32" s="43"/>
      <c r="E32" s="43"/>
      <c r="F32" s="42">
        <f t="shared" si="0"/>
        <v>25</v>
      </c>
      <c r="G32" s="42">
        <f t="shared" si="1"/>
        <v>0.28079999999999994</v>
      </c>
      <c r="H32" s="43">
        <v>1.48</v>
      </c>
      <c r="I32" s="42">
        <f t="shared" si="2"/>
        <v>1.7607999999999999</v>
      </c>
      <c r="J32" s="42">
        <f t="shared" si="3"/>
        <v>1.0443884939301857</v>
      </c>
      <c r="K32" s="41">
        <f t="shared" si="4"/>
        <v>4.55904199047428</v>
      </c>
      <c r="L32" s="40"/>
      <c r="M32" s="40"/>
      <c r="N32" s="40"/>
      <c r="O32" s="40"/>
      <c r="P32" s="40"/>
      <c r="Q32" s="40"/>
      <c r="R32" s="40"/>
      <c r="S32" s="40"/>
      <c r="T32" s="39">
        <f t="shared" si="5"/>
        <v>0</v>
      </c>
      <c r="U32" s="38">
        <f t="shared" si="6"/>
        <v>4.55904199047428</v>
      </c>
    </row>
    <row r="33" spans="1:21" ht="18.75" thickBot="1">
      <c r="A33" s="44" t="s">
        <v>163</v>
      </c>
      <c r="B33" s="43">
        <v>4.87</v>
      </c>
      <c r="C33" s="43">
        <v>11</v>
      </c>
      <c r="D33" s="43"/>
      <c r="E33" s="43"/>
      <c r="F33" s="42">
        <f t="shared" si="0"/>
        <v>11</v>
      </c>
      <c r="G33" s="42">
        <f t="shared" si="1"/>
        <v>0.14220000000000002</v>
      </c>
      <c r="H33" s="43">
        <v>23</v>
      </c>
      <c r="I33" s="42">
        <f t="shared" si="2"/>
        <v>23.142199999999999</v>
      </c>
      <c r="J33" s="42">
        <f t="shared" si="3"/>
        <v>1.001542081482458</v>
      </c>
      <c r="K33" s="41">
        <f t="shared" si="4"/>
        <v>2.6791425729713554</v>
      </c>
      <c r="L33" s="40"/>
      <c r="M33" s="40"/>
      <c r="N33" s="40"/>
      <c r="O33" s="40"/>
      <c r="P33" s="40"/>
      <c r="Q33" s="40"/>
      <c r="R33" s="40"/>
      <c r="S33" s="40"/>
      <c r="T33" s="39">
        <f t="shared" si="5"/>
        <v>0</v>
      </c>
      <c r="U33" s="38">
        <f t="shared" si="6"/>
        <v>2.6791425729713554</v>
      </c>
    </row>
    <row r="34" spans="1:21" ht="18.75" thickBot="1">
      <c r="A34" s="44" t="s">
        <v>165</v>
      </c>
      <c r="B34" s="43">
        <v>6.24</v>
      </c>
      <c r="C34" s="43">
        <v>22.556000000000001</v>
      </c>
      <c r="D34" s="43"/>
      <c r="E34" s="43"/>
      <c r="F34" s="42">
        <f t="shared" si="0"/>
        <v>22.556000000000001</v>
      </c>
      <c r="G34" s="42">
        <f t="shared" si="1"/>
        <v>0.22440000000000002</v>
      </c>
      <c r="H34" s="43">
        <v>1</v>
      </c>
      <c r="I34" s="42">
        <f t="shared" si="2"/>
        <v>1.2243999999999999</v>
      </c>
      <c r="J34" s="42">
        <f t="shared" si="3"/>
        <v>1.0519154412260732</v>
      </c>
      <c r="K34" s="41">
        <f t="shared" si="4"/>
        <v>4.5709928182011348</v>
      </c>
      <c r="L34" s="40"/>
      <c r="M34" s="40">
        <v>1</v>
      </c>
      <c r="N34" s="40"/>
      <c r="O34" s="40"/>
      <c r="P34" s="40">
        <v>0.5</v>
      </c>
      <c r="Q34" s="40"/>
      <c r="R34" s="40"/>
      <c r="S34" s="40"/>
      <c r="T34" s="39">
        <f t="shared" si="5"/>
        <v>1.5</v>
      </c>
      <c r="U34" s="38">
        <f t="shared" si="6"/>
        <v>4.6395577104741514</v>
      </c>
    </row>
    <row r="35" spans="1:21" ht="18.75" thickBot="1">
      <c r="A35" s="44" t="s">
        <v>166</v>
      </c>
      <c r="B35" s="43">
        <v>6.5</v>
      </c>
      <c r="C35" s="43">
        <v>24</v>
      </c>
      <c r="D35" s="43"/>
      <c r="E35" s="43"/>
      <c r="F35" s="42">
        <f t="shared" si="0"/>
        <v>24</v>
      </c>
      <c r="G35" s="42">
        <f t="shared" si="1"/>
        <v>0.24000000000000002</v>
      </c>
      <c r="H35" s="43">
        <v>1.2</v>
      </c>
      <c r="I35" s="42">
        <f t="shared" si="2"/>
        <v>1.44</v>
      </c>
      <c r="J35" s="42">
        <f t="shared" si="3"/>
        <v>1.0466351393921056</v>
      </c>
      <c r="K35" s="41">
        <f t="shared" si="4"/>
        <v>4.5852840781161337</v>
      </c>
      <c r="L35" s="40"/>
      <c r="M35" s="40">
        <v>1</v>
      </c>
      <c r="N35" s="40"/>
      <c r="O35" s="40"/>
      <c r="P35" s="40"/>
      <c r="Q35" s="40"/>
      <c r="R35" s="40"/>
      <c r="S35" s="40"/>
      <c r="T35" s="39">
        <f t="shared" si="5"/>
        <v>1</v>
      </c>
      <c r="U35" s="38">
        <f t="shared" si="6"/>
        <v>4.6311369188972948</v>
      </c>
    </row>
    <row r="36" spans="1:21" ht="18.75" thickBot="1">
      <c r="A36" s="44" t="s">
        <v>168</v>
      </c>
      <c r="B36" s="43">
        <v>5.98</v>
      </c>
      <c r="C36" s="43">
        <v>18.829999999999998</v>
      </c>
      <c r="D36" s="43"/>
      <c r="E36" s="43"/>
      <c r="F36" s="42">
        <f t="shared" si="0"/>
        <v>18.829999999999998</v>
      </c>
      <c r="G36" s="42">
        <f t="shared" si="1"/>
        <v>0.20880000000000001</v>
      </c>
      <c r="H36" s="43">
        <v>1.07</v>
      </c>
      <c r="I36" s="42">
        <f t="shared" si="2"/>
        <v>1.2788000000000002</v>
      </c>
      <c r="J36" s="42">
        <f t="shared" si="3"/>
        <v>1.0455738489347586</v>
      </c>
      <c r="K36" s="41">
        <f t="shared" si="4"/>
        <v>4.2006248517093336</v>
      </c>
      <c r="L36" s="40">
        <v>2</v>
      </c>
      <c r="M36" s="40"/>
      <c r="N36" s="40"/>
      <c r="O36" s="40"/>
      <c r="P36" s="40"/>
      <c r="Q36" s="40"/>
      <c r="R36" s="40"/>
      <c r="S36" s="40"/>
      <c r="T36" s="39">
        <f t="shared" si="5"/>
        <v>2</v>
      </c>
      <c r="U36" s="38">
        <f t="shared" si="6"/>
        <v>4.2846373487435203</v>
      </c>
    </row>
    <row r="37" spans="1:21" ht="18.75" thickBot="1">
      <c r="A37" s="44"/>
      <c r="B37" s="43"/>
      <c r="C37" s="43"/>
      <c r="D37" s="43"/>
      <c r="E37" s="43"/>
      <c r="F37" s="42">
        <f t="shared" si="0"/>
        <v>0</v>
      </c>
      <c r="G37" s="42">
        <f t="shared" si="1"/>
        <v>-0.15</v>
      </c>
      <c r="H37" s="43"/>
      <c r="I37" s="42">
        <f t="shared" si="2"/>
        <v>-0.15</v>
      </c>
      <c r="J37" s="42" t="e">
        <f t="shared" si="3"/>
        <v>#DIV/0!</v>
      </c>
      <c r="K37" s="41" t="e">
        <f t="shared" si="4"/>
        <v>#DIV/0!</v>
      </c>
      <c r="L37" s="40"/>
      <c r="M37" s="40"/>
      <c r="N37" s="40"/>
      <c r="O37" s="40"/>
      <c r="P37" s="40"/>
      <c r="Q37" s="40"/>
      <c r="R37" s="40"/>
      <c r="S37" s="40"/>
      <c r="T37" s="39">
        <f t="shared" si="5"/>
        <v>0</v>
      </c>
      <c r="U37" s="38" t="e">
        <f t="shared" si="6"/>
        <v>#DIV/0!</v>
      </c>
    </row>
    <row r="38" spans="1:21" ht="18.75" thickBot="1">
      <c r="A38" s="44"/>
      <c r="B38" s="43"/>
      <c r="C38" s="43"/>
      <c r="D38" s="43"/>
      <c r="E38" s="43"/>
      <c r="F38" s="42">
        <f t="shared" si="0"/>
        <v>0</v>
      </c>
      <c r="G38" s="42">
        <f t="shared" si="1"/>
        <v>-0.15</v>
      </c>
      <c r="H38" s="43"/>
      <c r="I38" s="42">
        <f t="shared" si="2"/>
        <v>-0.15</v>
      </c>
      <c r="J38" s="42" t="e">
        <f t="shared" si="3"/>
        <v>#DIV/0!</v>
      </c>
      <c r="K38" s="41" t="e">
        <f t="shared" si="4"/>
        <v>#DIV/0!</v>
      </c>
      <c r="L38" s="40"/>
      <c r="M38" s="40"/>
      <c r="N38" s="40"/>
      <c r="O38" s="40"/>
      <c r="P38" s="40"/>
      <c r="Q38" s="40"/>
      <c r="R38" s="40"/>
      <c r="S38" s="40"/>
      <c r="T38" s="39">
        <f t="shared" si="5"/>
        <v>0</v>
      </c>
      <c r="U38" s="38" t="e">
        <f t="shared" si="6"/>
        <v>#DIV/0!</v>
      </c>
    </row>
    <row r="39" spans="1:21" ht="18.75" thickBot="1">
      <c r="A39" s="44"/>
      <c r="B39" s="43"/>
      <c r="C39" s="43"/>
      <c r="D39" s="43"/>
      <c r="E39" s="43"/>
      <c r="F39" s="42">
        <f t="shared" si="0"/>
        <v>0</v>
      </c>
      <c r="G39" s="42">
        <f t="shared" si="1"/>
        <v>-0.15</v>
      </c>
      <c r="H39" s="43"/>
      <c r="I39" s="42">
        <f t="shared" si="2"/>
        <v>-0.15</v>
      </c>
      <c r="J39" s="42" t="e">
        <f t="shared" si="3"/>
        <v>#DIV/0!</v>
      </c>
      <c r="K39" s="41" t="e">
        <f t="shared" si="4"/>
        <v>#DIV/0!</v>
      </c>
      <c r="L39" s="40"/>
      <c r="M39" s="40"/>
      <c r="N39" s="40"/>
      <c r="O39" s="40"/>
      <c r="P39" s="40"/>
      <c r="Q39" s="40"/>
      <c r="R39" s="40"/>
      <c r="S39" s="40"/>
      <c r="T39" s="39">
        <f t="shared" si="5"/>
        <v>0</v>
      </c>
      <c r="U39" s="38" t="e">
        <f t="shared" si="6"/>
        <v>#DIV/0!</v>
      </c>
    </row>
  </sheetData>
  <phoneticPr fontId="18" type="noConversion"/>
  <pageMargins left="0.75" right="0.75" top="1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V67"/>
  <sheetViews>
    <sheetView topLeftCell="D4" workbookViewId="0">
      <selection activeCell="N26" sqref="N26"/>
    </sheetView>
  </sheetViews>
  <sheetFormatPr defaultColWidth="8.85546875" defaultRowHeight="12.75"/>
  <cols>
    <col min="1" max="1" width="3.7109375" style="55" customWidth="1"/>
    <col min="2" max="2" width="10.7109375" style="55" customWidth="1"/>
    <col min="3" max="3" width="15.28515625" style="55" customWidth="1"/>
    <col min="4" max="10" width="5.7109375" style="55" customWidth="1"/>
    <col min="11" max="11" width="6.5703125" style="55" customWidth="1"/>
    <col min="12" max="14" width="5.7109375" style="55" customWidth="1"/>
    <col min="15" max="15" width="8.85546875" style="55"/>
    <col min="16" max="22" width="5.7109375" style="55" customWidth="1"/>
    <col min="23" max="16384" width="8.85546875" style="55"/>
  </cols>
  <sheetData>
    <row r="1" spans="1:22">
      <c r="A1" s="121" t="s">
        <v>152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</row>
    <row r="2" spans="1:22" ht="17.4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</row>
    <row r="3" spans="1:22" ht="10.15" customHeight="1">
      <c r="A3" s="122" t="s">
        <v>151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</row>
    <row r="4" spans="1:22" s="62" customFormat="1" ht="13.15" customHeight="1">
      <c r="A4" s="121" t="s">
        <v>150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</row>
    <row r="5" spans="1:22" s="62" customFormat="1" ht="13.15" customHeight="1">
      <c r="A5" s="121" t="s">
        <v>149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</row>
    <row r="7" spans="1:22" ht="12.75" customHeight="1">
      <c r="A7" s="123" t="s">
        <v>0</v>
      </c>
      <c r="B7" s="123" t="s">
        <v>148</v>
      </c>
      <c r="C7" s="61" t="s">
        <v>147</v>
      </c>
      <c r="D7" s="123" t="s">
        <v>146</v>
      </c>
      <c r="E7" s="123"/>
      <c r="F7" s="123"/>
      <c r="G7" s="123"/>
      <c r="H7" s="123"/>
      <c r="I7" s="123"/>
      <c r="J7" s="123"/>
      <c r="K7" s="123"/>
      <c r="L7" s="123" t="s">
        <v>145</v>
      </c>
      <c r="M7" s="123"/>
      <c r="N7" s="123"/>
      <c r="O7" s="58" t="s">
        <v>144</v>
      </c>
      <c r="P7" s="123" t="s">
        <v>143</v>
      </c>
      <c r="Q7" s="123"/>
      <c r="R7" s="123"/>
      <c r="S7" s="123"/>
      <c r="T7" s="123"/>
      <c r="U7" s="123"/>
      <c r="V7" s="123"/>
    </row>
    <row r="8" spans="1:22">
      <c r="A8" s="123"/>
      <c r="B8" s="123"/>
      <c r="C8" s="59" t="s">
        <v>142</v>
      </c>
      <c r="D8" s="58" t="s">
        <v>141</v>
      </c>
      <c r="E8" s="58" t="s">
        <v>140</v>
      </c>
      <c r="F8" s="58" t="s">
        <v>139</v>
      </c>
      <c r="G8" s="58" t="s">
        <v>138</v>
      </c>
      <c r="H8" s="58" t="s">
        <v>137</v>
      </c>
      <c r="I8" s="58" t="s">
        <v>136</v>
      </c>
      <c r="J8" s="58" t="s">
        <v>135</v>
      </c>
      <c r="K8" s="58" t="s">
        <v>134</v>
      </c>
      <c r="L8" s="58" t="s">
        <v>133</v>
      </c>
      <c r="M8" s="58" t="s">
        <v>132</v>
      </c>
      <c r="N8" s="58" t="s">
        <v>131</v>
      </c>
      <c r="O8" s="58" t="s">
        <v>130</v>
      </c>
      <c r="P8" s="58" t="s">
        <v>129</v>
      </c>
      <c r="Q8" s="58" t="s">
        <v>128</v>
      </c>
      <c r="R8" s="58" t="s">
        <v>127</v>
      </c>
      <c r="S8" s="58" t="s">
        <v>126</v>
      </c>
      <c r="T8" s="58" t="s">
        <v>125</v>
      </c>
      <c r="U8" s="58" t="s">
        <v>124</v>
      </c>
      <c r="V8" s="58" t="s">
        <v>123</v>
      </c>
    </row>
    <row r="9" spans="1:22">
      <c r="A9" s="58">
        <v>1</v>
      </c>
      <c r="B9" s="58" t="s">
        <v>122</v>
      </c>
      <c r="C9" s="58"/>
      <c r="D9" s="58">
        <v>8.5150000000000006</v>
      </c>
      <c r="E9" s="58">
        <v>0.1</v>
      </c>
      <c r="F9" s="58">
        <v>1.111</v>
      </c>
      <c r="G9" s="58">
        <v>1.651</v>
      </c>
      <c r="H9" s="58">
        <v>2.4300000000000002</v>
      </c>
      <c r="I9" s="58">
        <v>3.0779999999999998</v>
      </c>
      <c r="J9" s="58">
        <v>3.5449999999999999</v>
      </c>
      <c r="K9" s="58">
        <f t="shared" ref="K9:K17" si="0">D9*((E9)+(2*F9)+(3*G9)+(4*H9)+(4*I9)+(2*J9))/16</f>
        <v>19.370028437500004</v>
      </c>
      <c r="L9" s="58">
        <v>7.3380000000000001</v>
      </c>
      <c r="M9" s="58">
        <v>2.2559999999999998</v>
      </c>
      <c r="N9" s="58">
        <f t="shared" ref="N9:N17" si="1">0.5*L9*M9</f>
        <v>8.2772639999999988</v>
      </c>
      <c r="O9" s="58">
        <f t="shared" ref="O9:O40" si="2">K9+N9</f>
        <v>27.647292437500003</v>
      </c>
      <c r="P9" s="58"/>
      <c r="Q9" s="58"/>
      <c r="R9" s="58"/>
      <c r="S9" s="58"/>
      <c r="T9" s="58"/>
      <c r="U9" s="58">
        <f t="shared" ref="U9:U40" si="3">0.75*(P9+Q9)/2*(S9+T9)/2</f>
        <v>0</v>
      </c>
      <c r="V9" s="58">
        <f t="shared" ref="V9:V40" si="4">0.82*R9*(S9+T9)/2</f>
        <v>0</v>
      </c>
    </row>
    <row r="10" spans="1:22">
      <c r="A10" s="58">
        <v>2</v>
      </c>
      <c r="B10" s="58" t="s">
        <v>121</v>
      </c>
      <c r="C10" s="58"/>
      <c r="D10" s="58">
        <v>8.8870000000000005</v>
      </c>
      <c r="E10" s="58">
        <v>0.16700000000000001</v>
      </c>
      <c r="F10" s="58">
        <v>0.84</v>
      </c>
      <c r="G10" s="58">
        <v>1.141</v>
      </c>
      <c r="H10" s="58">
        <v>2.226</v>
      </c>
      <c r="I10" s="58">
        <v>2.2869999999999999</v>
      </c>
      <c r="J10" s="58">
        <v>3.407</v>
      </c>
      <c r="K10" s="58">
        <f t="shared" si="0"/>
        <v>16.738664499999999</v>
      </c>
      <c r="L10" s="58">
        <v>8.8689999999999998</v>
      </c>
      <c r="M10" s="58">
        <v>2.2730000000000001</v>
      </c>
      <c r="N10" s="58">
        <f t="shared" si="1"/>
        <v>10.0796185</v>
      </c>
      <c r="O10" s="58">
        <f t="shared" si="2"/>
        <v>26.818283000000001</v>
      </c>
      <c r="P10" s="58"/>
      <c r="Q10" s="58"/>
      <c r="R10" s="58"/>
      <c r="S10" s="58"/>
      <c r="T10" s="58"/>
      <c r="U10" s="58">
        <f t="shared" si="3"/>
        <v>0</v>
      </c>
      <c r="V10" s="58">
        <f t="shared" si="4"/>
        <v>0</v>
      </c>
    </row>
    <row r="11" spans="1:22">
      <c r="A11" s="58">
        <v>3</v>
      </c>
      <c r="B11" s="58"/>
      <c r="C11" s="58"/>
      <c r="D11" s="58">
        <v>8.8870000000000005</v>
      </c>
      <c r="E11" s="58">
        <v>0.115</v>
      </c>
      <c r="F11" s="58">
        <v>1.143</v>
      </c>
      <c r="G11" s="58">
        <v>1.72</v>
      </c>
      <c r="H11" s="58">
        <v>2.452</v>
      </c>
      <c r="I11" s="58">
        <v>3</v>
      </c>
      <c r="J11" s="58">
        <v>3.3879999999999999</v>
      </c>
      <c r="K11" s="58">
        <f t="shared" si="0"/>
        <v>20.076288437500001</v>
      </c>
      <c r="L11" s="58">
        <v>8.8800000000000008</v>
      </c>
      <c r="M11" s="58">
        <v>2.8</v>
      </c>
      <c r="N11" s="58">
        <f t="shared" si="1"/>
        <v>12.432</v>
      </c>
      <c r="O11" s="58">
        <f t="shared" si="2"/>
        <v>32.508288437499999</v>
      </c>
      <c r="P11" s="58"/>
      <c r="Q11" s="58"/>
      <c r="R11" s="58"/>
      <c r="S11" s="58"/>
      <c r="T11" s="58"/>
      <c r="U11" s="58">
        <f t="shared" si="3"/>
        <v>0</v>
      </c>
      <c r="V11" s="58">
        <f t="shared" si="4"/>
        <v>0</v>
      </c>
    </row>
    <row r="12" spans="1:22">
      <c r="A12" s="58">
        <v>4</v>
      </c>
      <c r="B12" s="58" t="s">
        <v>120</v>
      </c>
      <c r="C12" s="58"/>
      <c r="D12" s="58">
        <v>8.5350000000000001</v>
      </c>
      <c r="E12" s="58">
        <v>0.46800000000000003</v>
      </c>
      <c r="F12" s="58">
        <v>0.91</v>
      </c>
      <c r="G12" s="58">
        <v>1.3859999999999999</v>
      </c>
      <c r="H12" s="58">
        <v>2.0350000000000001</v>
      </c>
      <c r="I12" s="58">
        <v>2.4550000000000001</v>
      </c>
      <c r="J12" s="58">
        <v>2.746</v>
      </c>
      <c r="K12" s="58">
        <f t="shared" si="0"/>
        <v>15.948714375</v>
      </c>
      <c r="L12" s="58">
        <v>7.9020000000000001</v>
      </c>
      <c r="M12" s="58">
        <v>2.5249999999999999</v>
      </c>
      <c r="N12" s="58">
        <f t="shared" si="1"/>
        <v>9.9762749999999993</v>
      </c>
      <c r="O12" s="58">
        <f t="shared" si="2"/>
        <v>25.924989374999999</v>
      </c>
      <c r="P12" s="58"/>
      <c r="Q12" s="58"/>
      <c r="R12" s="58"/>
      <c r="S12" s="58"/>
      <c r="T12" s="58"/>
      <c r="U12" s="58">
        <f t="shared" si="3"/>
        <v>0</v>
      </c>
      <c r="V12" s="58">
        <f t="shared" si="4"/>
        <v>0</v>
      </c>
    </row>
    <row r="13" spans="1:22">
      <c r="A13" s="58">
        <v>5</v>
      </c>
      <c r="B13" s="58" t="s">
        <v>119</v>
      </c>
      <c r="C13" s="58"/>
      <c r="D13" s="58">
        <v>7.8280000000000003</v>
      </c>
      <c r="E13" s="58">
        <v>0.22</v>
      </c>
      <c r="F13" s="58">
        <v>0.71</v>
      </c>
      <c r="G13" s="58">
        <v>1.1160000000000001</v>
      </c>
      <c r="H13" s="58">
        <v>1.84</v>
      </c>
      <c r="I13" s="58">
        <v>2.238</v>
      </c>
      <c r="J13" s="58">
        <v>2.278</v>
      </c>
      <c r="K13" s="58">
        <f t="shared" si="0"/>
        <v>12.650048000000002</v>
      </c>
      <c r="L13" s="58">
        <v>7.5590000000000002</v>
      </c>
      <c r="M13" s="58">
        <v>2.42</v>
      </c>
      <c r="N13" s="58">
        <f t="shared" si="1"/>
        <v>9.1463900000000002</v>
      </c>
      <c r="O13" s="58">
        <f t="shared" si="2"/>
        <v>21.796438000000002</v>
      </c>
      <c r="P13" s="58"/>
      <c r="Q13" s="58"/>
      <c r="R13" s="58"/>
      <c r="S13" s="58"/>
      <c r="T13" s="58"/>
      <c r="U13" s="58">
        <f t="shared" si="3"/>
        <v>0</v>
      </c>
      <c r="V13" s="58">
        <f t="shared" si="4"/>
        <v>0</v>
      </c>
    </row>
    <row r="14" spans="1:22">
      <c r="A14" s="60">
        <v>6</v>
      </c>
      <c r="B14" s="60" t="s">
        <v>118</v>
      </c>
      <c r="C14" s="60"/>
      <c r="D14" s="60">
        <v>7.8150000000000004</v>
      </c>
      <c r="E14" s="60">
        <v>0.13500000000000001</v>
      </c>
      <c r="F14" s="60">
        <v>0.81</v>
      </c>
      <c r="G14" s="60">
        <v>1.27</v>
      </c>
      <c r="H14" s="60">
        <v>1.8879999999999999</v>
      </c>
      <c r="I14" s="60">
        <v>2.2330000000000001</v>
      </c>
      <c r="J14" s="60">
        <v>2.69</v>
      </c>
      <c r="K14" s="60">
        <f t="shared" si="0"/>
        <v>13.397352187499999</v>
      </c>
      <c r="L14" s="60">
        <v>7.51</v>
      </c>
      <c r="M14" s="60">
        <v>2.4079999999999999</v>
      </c>
      <c r="N14" s="60">
        <f t="shared" si="1"/>
        <v>9.0420400000000001</v>
      </c>
      <c r="O14" s="60">
        <f t="shared" si="2"/>
        <v>22.439392187499998</v>
      </c>
      <c r="P14" s="60"/>
      <c r="Q14" s="60"/>
      <c r="R14" s="60"/>
      <c r="S14" s="60"/>
      <c r="T14" s="60"/>
      <c r="U14" s="60">
        <f t="shared" si="3"/>
        <v>0</v>
      </c>
      <c r="V14" s="60">
        <f t="shared" si="4"/>
        <v>0</v>
      </c>
    </row>
    <row r="15" spans="1:22" s="56" customFormat="1">
      <c r="A15" s="58">
        <v>7</v>
      </c>
      <c r="B15" s="58" t="s">
        <v>117</v>
      </c>
      <c r="C15" s="58"/>
      <c r="D15" s="58">
        <v>9.016</v>
      </c>
      <c r="E15" s="58">
        <v>0.12</v>
      </c>
      <c r="F15" s="58">
        <v>1.2370000000000001</v>
      </c>
      <c r="G15" s="58">
        <v>1.8640000000000001</v>
      </c>
      <c r="H15" s="58">
        <v>2.5569999999999999</v>
      </c>
      <c r="I15" s="58">
        <v>3.036</v>
      </c>
      <c r="J15" s="58">
        <v>3.3439999999999999</v>
      </c>
      <c r="K15" s="58">
        <f t="shared" si="0"/>
        <v>20.988121</v>
      </c>
      <c r="L15" s="58">
        <v>8.6859999999999999</v>
      </c>
      <c r="M15" s="58">
        <v>2.7839999999999998</v>
      </c>
      <c r="N15" s="58">
        <f t="shared" si="1"/>
        <v>12.090911999999999</v>
      </c>
      <c r="O15" s="58">
        <f t="shared" si="2"/>
        <v>33.079032999999995</v>
      </c>
      <c r="P15" s="58"/>
      <c r="Q15" s="58"/>
      <c r="R15" s="58"/>
      <c r="S15" s="58"/>
      <c r="T15" s="58"/>
      <c r="U15" s="58">
        <f t="shared" si="3"/>
        <v>0</v>
      </c>
      <c r="V15" s="58">
        <f t="shared" si="4"/>
        <v>0</v>
      </c>
    </row>
    <row r="16" spans="1:22" s="56" customFormat="1">
      <c r="A16" s="58">
        <v>8</v>
      </c>
      <c r="B16" s="58" t="s">
        <v>116</v>
      </c>
      <c r="C16" s="58"/>
      <c r="D16" s="58">
        <v>7.8840000000000003</v>
      </c>
      <c r="E16" s="58">
        <v>0.35599999999999998</v>
      </c>
      <c r="F16" s="58">
        <v>0.91700000000000004</v>
      </c>
      <c r="G16" s="58">
        <v>1.363</v>
      </c>
      <c r="H16" s="58">
        <v>1.97</v>
      </c>
      <c r="I16" s="58">
        <v>2.4369999999999998</v>
      </c>
      <c r="J16" s="58">
        <v>2.7749999999999999</v>
      </c>
      <c r="K16" s="58">
        <f t="shared" si="0"/>
        <v>14.514936749999999</v>
      </c>
      <c r="L16" s="58">
        <v>7.41</v>
      </c>
      <c r="M16" s="58">
        <v>2.4340000000000002</v>
      </c>
      <c r="N16" s="58">
        <f t="shared" si="1"/>
        <v>9.01797</v>
      </c>
      <c r="O16" s="58">
        <f t="shared" si="2"/>
        <v>23.532906749999999</v>
      </c>
      <c r="P16" s="58"/>
      <c r="Q16" s="58"/>
      <c r="R16" s="58"/>
      <c r="S16" s="58"/>
      <c r="T16" s="58"/>
      <c r="U16" s="58">
        <f t="shared" si="3"/>
        <v>0</v>
      </c>
      <c r="V16" s="58">
        <f t="shared" si="4"/>
        <v>0</v>
      </c>
    </row>
    <row r="17" spans="1:22" s="56" customFormat="1">
      <c r="A17" s="58">
        <v>9</v>
      </c>
      <c r="B17" s="58" t="s">
        <v>55</v>
      </c>
      <c r="C17" s="58"/>
      <c r="D17" s="58">
        <v>7.556</v>
      </c>
      <c r="E17" s="58">
        <v>0.1</v>
      </c>
      <c r="F17" s="58">
        <v>0.84</v>
      </c>
      <c r="G17" s="58">
        <v>1.2250000000000001</v>
      </c>
      <c r="H17" s="58">
        <v>1.772</v>
      </c>
      <c r="I17" s="58">
        <v>2.2200000000000002</v>
      </c>
      <c r="J17" s="58">
        <v>2.5150000000000001</v>
      </c>
      <c r="K17" s="58">
        <f t="shared" si="0"/>
        <v>12.492429250000001</v>
      </c>
      <c r="L17" s="58">
        <v>6.8849999999999998</v>
      </c>
      <c r="M17" s="58">
        <v>2.278</v>
      </c>
      <c r="N17" s="58">
        <f t="shared" si="1"/>
        <v>7.842015</v>
      </c>
      <c r="O17" s="58">
        <f t="shared" si="2"/>
        <v>20.334444250000001</v>
      </c>
      <c r="P17" s="58"/>
      <c r="Q17" s="58"/>
      <c r="R17" s="58"/>
      <c r="S17" s="58"/>
      <c r="T17" s="58"/>
      <c r="U17" s="58">
        <f t="shared" si="3"/>
        <v>0</v>
      </c>
      <c r="V17" s="58">
        <f t="shared" si="4"/>
        <v>0</v>
      </c>
    </row>
    <row r="18" spans="1:22" s="56" customFormat="1">
      <c r="A18" s="58">
        <v>10</v>
      </c>
      <c r="B18" s="58" t="s">
        <v>56</v>
      </c>
      <c r="C18" s="58"/>
      <c r="D18" s="58"/>
      <c r="E18" s="58"/>
      <c r="F18" s="58"/>
      <c r="G18" s="58"/>
      <c r="H18" s="58"/>
      <c r="I18" s="58"/>
      <c r="J18" s="58"/>
      <c r="K18" s="58">
        <v>12.76</v>
      </c>
      <c r="L18" s="58"/>
      <c r="M18" s="58"/>
      <c r="N18" s="58">
        <v>9.85</v>
      </c>
      <c r="O18" s="58">
        <f t="shared" si="2"/>
        <v>22.61</v>
      </c>
      <c r="P18" s="58"/>
      <c r="Q18" s="58"/>
      <c r="R18" s="58"/>
      <c r="S18" s="58"/>
      <c r="T18" s="58"/>
      <c r="U18" s="58">
        <f t="shared" si="3"/>
        <v>0</v>
      </c>
      <c r="V18" s="58">
        <f t="shared" si="4"/>
        <v>0</v>
      </c>
    </row>
    <row r="19" spans="1:22" s="56" customFormat="1">
      <c r="A19" s="58">
        <v>11</v>
      </c>
      <c r="B19" s="58" t="s">
        <v>57</v>
      </c>
      <c r="C19" s="58"/>
      <c r="D19" s="58"/>
      <c r="E19" s="58"/>
      <c r="F19" s="58"/>
      <c r="G19" s="58"/>
      <c r="H19" s="58"/>
      <c r="I19" s="58"/>
      <c r="J19" s="58"/>
      <c r="K19" s="58">
        <v>20.76</v>
      </c>
      <c r="L19" s="58"/>
      <c r="M19" s="58"/>
      <c r="N19" s="58">
        <v>13.05</v>
      </c>
      <c r="O19" s="58">
        <f t="shared" si="2"/>
        <v>33.81</v>
      </c>
      <c r="P19" s="58"/>
      <c r="Q19" s="58"/>
      <c r="R19" s="58"/>
      <c r="S19" s="58"/>
      <c r="T19" s="58"/>
      <c r="U19" s="58">
        <f t="shared" si="3"/>
        <v>0</v>
      </c>
      <c r="V19" s="58">
        <f t="shared" si="4"/>
        <v>0</v>
      </c>
    </row>
    <row r="20" spans="1:22" s="56" customFormat="1">
      <c r="A20" s="58">
        <v>12</v>
      </c>
      <c r="B20" s="58" t="s">
        <v>53</v>
      </c>
      <c r="C20" s="58"/>
      <c r="D20" s="58">
        <v>9.9</v>
      </c>
      <c r="E20" s="58">
        <v>0.35199999999999998</v>
      </c>
      <c r="F20" s="58">
        <v>0.89500000000000002</v>
      </c>
      <c r="G20" s="58">
        <v>1.5149999999999999</v>
      </c>
      <c r="H20" s="58">
        <v>2.6</v>
      </c>
      <c r="I20" s="58">
        <v>3.43</v>
      </c>
      <c r="J20" s="58">
        <v>4.04</v>
      </c>
      <c r="K20" s="58">
        <f>D20*((E20)+(2*F20)+(3*G20)+(4*H20)+(4*I20)+(2*J20))/16</f>
        <v>24.061331250000002</v>
      </c>
      <c r="L20" s="58">
        <v>9.5649999999999995</v>
      </c>
      <c r="M20" s="58">
        <v>3.7</v>
      </c>
      <c r="N20" s="58">
        <f t="shared" ref="N20:N58" si="5">0.5*L20*M20</f>
        <v>17.695250000000001</v>
      </c>
      <c r="O20" s="58">
        <f t="shared" si="2"/>
        <v>41.756581250000004</v>
      </c>
      <c r="P20" s="58"/>
      <c r="Q20" s="58"/>
      <c r="R20" s="58"/>
      <c r="S20" s="58"/>
      <c r="T20" s="58"/>
      <c r="U20" s="58">
        <f t="shared" si="3"/>
        <v>0</v>
      </c>
      <c r="V20" s="58">
        <f t="shared" si="4"/>
        <v>0</v>
      </c>
    </row>
    <row r="21" spans="1:22">
      <c r="A21" s="58">
        <v>13</v>
      </c>
      <c r="B21" s="58">
        <v>376</v>
      </c>
      <c r="C21" s="58"/>
      <c r="D21" s="58"/>
      <c r="E21" s="58"/>
      <c r="F21" s="58"/>
      <c r="G21" s="58"/>
      <c r="H21" s="58"/>
      <c r="I21" s="58"/>
      <c r="J21" s="58"/>
      <c r="K21" s="58">
        <v>20.611000000000001</v>
      </c>
      <c r="L21" s="58">
        <v>8.34</v>
      </c>
      <c r="M21" s="58">
        <v>2.6269999999999998</v>
      </c>
      <c r="N21" s="58">
        <f t="shared" si="5"/>
        <v>10.95459</v>
      </c>
      <c r="O21" s="58">
        <f t="shared" si="2"/>
        <v>31.56559</v>
      </c>
      <c r="P21" s="58"/>
      <c r="Q21" s="58"/>
      <c r="R21" s="58"/>
      <c r="S21" s="58"/>
      <c r="T21" s="58"/>
      <c r="U21" s="58">
        <f t="shared" si="3"/>
        <v>0</v>
      </c>
      <c r="V21" s="58">
        <f t="shared" si="4"/>
        <v>0</v>
      </c>
    </row>
    <row r="22" spans="1:22">
      <c r="A22" s="59">
        <v>14</v>
      </c>
      <c r="B22" s="59"/>
      <c r="C22" s="59"/>
      <c r="D22" s="59"/>
      <c r="E22" s="59"/>
      <c r="F22" s="59"/>
      <c r="G22" s="59"/>
      <c r="H22" s="59"/>
      <c r="I22" s="59"/>
      <c r="J22" s="59"/>
      <c r="K22" s="59">
        <f t="shared" ref="K22:K58" si="6">D22*((E22)+(2*F22)+(3*G22)+(4*H22)+(4*I22)+(2*J22))/16</f>
        <v>0</v>
      </c>
      <c r="L22" s="59">
        <v>9.34</v>
      </c>
      <c r="M22" s="59">
        <v>3.1509999999999998</v>
      </c>
      <c r="N22" s="59">
        <f t="shared" si="5"/>
        <v>14.715169999999999</v>
      </c>
      <c r="O22" s="59">
        <f t="shared" si="2"/>
        <v>14.715169999999999</v>
      </c>
      <c r="P22" s="59"/>
      <c r="Q22" s="59"/>
      <c r="R22" s="59"/>
      <c r="S22" s="59"/>
      <c r="T22" s="59"/>
      <c r="U22" s="59">
        <f t="shared" si="3"/>
        <v>0</v>
      </c>
      <c r="V22" s="59">
        <f t="shared" si="4"/>
        <v>0</v>
      </c>
    </row>
    <row r="23" spans="1:22">
      <c r="A23" s="59">
        <v>15</v>
      </c>
      <c r="B23" s="59" t="s">
        <v>95</v>
      </c>
      <c r="C23" s="59"/>
      <c r="D23" s="59"/>
      <c r="E23" s="59"/>
      <c r="F23" s="59"/>
      <c r="G23" s="59"/>
      <c r="H23" s="59"/>
      <c r="I23" s="59"/>
      <c r="J23" s="59"/>
      <c r="K23" s="59">
        <f t="shared" si="6"/>
        <v>0</v>
      </c>
      <c r="L23" s="59"/>
      <c r="M23" s="59"/>
      <c r="N23" s="59">
        <f t="shared" si="5"/>
        <v>0</v>
      </c>
      <c r="O23" s="59">
        <f t="shared" si="2"/>
        <v>0</v>
      </c>
      <c r="P23" s="59"/>
      <c r="Q23" s="58"/>
      <c r="R23" s="58"/>
      <c r="S23" s="58"/>
      <c r="T23" s="58"/>
      <c r="U23" s="58">
        <f t="shared" si="3"/>
        <v>0</v>
      </c>
      <c r="V23" s="58">
        <f t="shared" si="4"/>
        <v>0</v>
      </c>
    </row>
    <row r="24" spans="1:22">
      <c r="A24" s="59">
        <v>16</v>
      </c>
      <c r="B24" s="59">
        <v>4477</v>
      </c>
      <c r="C24" s="59"/>
      <c r="D24" s="59">
        <v>8.9600000000000009</v>
      </c>
      <c r="E24" s="59">
        <v>1.0449999999999999</v>
      </c>
      <c r="F24" s="59">
        <v>1.36</v>
      </c>
      <c r="G24" s="59">
        <v>2.4</v>
      </c>
      <c r="H24" s="59">
        <v>2.95</v>
      </c>
      <c r="I24" s="59">
        <v>3.585</v>
      </c>
      <c r="J24" s="59">
        <v>3.91</v>
      </c>
      <c r="K24" s="59">
        <f t="shared" si="6"/>
        <v>25.158000000000005</v>
      </c>
      <c r="L24" s="59">
        <v>8.1750000000000007</v>
      </c>
      <c r="M24" s="59">
        <v>2.38</v>
      </c>
      <c r="N24" s="59">
        <f t="shared" si="5"/>
        <v>9.728250000000001</v>
      </c>
      <c r="O24" s="59">
        <f t="shared" si="2"/>
        <v>34.886250000000004</v>
      </c>
      <c r="P24" s="59"/>
      <c r="Q24" s="58"/>
      <c r="R24" s="58"/>
      <c r="S24" s="58"/>
      <c r="T24" s="58"/>
      <c r="U24" s="58">
        <f t="shared" si="3"/>
        <v>0</v>
      </c>
      <c r="V24" s="58">
        <f t="shared" si="4"/>
        <v>0</v>
      </c>
    </row>
    <row r="25" spans="1:22">
      <c r="A25" s="59">
        <v>17</v>
      </c>
      <c r="B25" s="59" t="s">
        <v>167</v>
      </c>
      <c r="C25" s="59"/>
      <c r="D25" s="59">
        <v>8.1</v>
      </c>
      <c r="E25" s="59">
        <v>0.33500000000000002</v>
      </c>
      <c r="F25" s="59">
        <v>0.77</v>
      </c>
      <c r="G25" s="59">
        <v>1.22</v>
      </c>
      <c r="H25" s="59">
        <v>1.915</v>
      </c>
      <c r="I25" s="59">
        <v>2.42</v>
      </c>
      <c r="J25" s="59">
        <v>2.78</v>
      </c>
      <c r="K25" s="59">
        <f t="shared" si="6"/>
        <v>14.395218749999998</v>
      </c>
      <c r="L25" s="59">
        <v>7.6</v>
      </c>
      <c r="M25" s="59">
        <v>2.38</v>
      </c>
      <c r="N25" s="59">
        <f t="shared" si="5"/>
        <v>9.0439999999999987</v>
      </c>
      <c r="O25" s="59">
        <f t="shared" si="2"/>
        <v>23.439218749999995</v>
      </c>
      <c r="P25" s="59"/>
      <c r="Q25" s="58"/>
      <c r="R25" s="58"/>
      <c r="S25" s="58"/>
      <c r="T25" s="58"/>
      <c r="U25" s="58">
        <f t="shared" si="3"/>
        <v>0</v>
      </c>
      <c r="V25" s="58">
        <f t="shared" si="4"/>
        <v>0</v>
      </c>
    </row>
    <row r="26" spans="1:22">
      <c r="A26" s="59">
        <v>18</v>
      </c>
      <c r="B26" s="59"/>
      <c r="C26" s="59"/>
      <c r="D26" s="59"/>
      <c r="E26" s="59"/>
      <c r="F26" s="59"/>
      <c r="G26" s="59"/>
      <c r="H26" s="59"/>
      <c r="I26" s="59"/>
      <c r="J26" s="59"/>
      <c r="K26" s="59">
        <f t="shared" si="6"/>
        <v>0</v>
      </c>
      <c r="L26" s="59"/>
      <c r="M26" s="59"/>
      <c r="N26" s="59">
        <f t="shared" si="5"/>
        <v>0</v>
      </c>
      <c r="O26" s="59">
        <f t="shared" si="2"/>
        <v>0</v>
      </c>
      <c r="P26" s="59"/>
      <c r="Q26" s="58"/>
      <c r="R26" s="58"/>
      <c r="S26" s="58"/>
      <c r="T26" s="58"/>
      <c r="U26" s="58">
        <f t="shared" si="3"/>
        <v>0</v>
      </c>
      <c r="V26" s="58">
        <f t="shared" si="4"/>
        <v>0</v>
      </c>
    </row>
    <row r="27" spans="1:22">
      <c r="A27" s="59">
        <v>19</v>
      </c>
      <c r="B27" s="59"/>
      <c r="C27" s="59"/>
      <c r="D27" s="59"/>
      <c r="E27" s="59"/>
      <c r="F27" s="59"/>
      <c r="G27" s="59"/>
      <c r="H27" s="59"/>
      <c r="I27" s="59"/>
      <c r="J27" s="59"/>
      <c r="K27" s="59">
        <f t="shared" si="6"/>
        <v>0</v>
      </c>
      <c r="L27" s="59"/>
      <c r="M27" s="59"/>
      <c r="N27" s="59">
        <f t="shared" si="5"/>
        <v>0</v>
      </c>
      <c r="O27" s="59">
        <f t="shared" si="2"/>
        <v>0</v>
      </c>
      <c r="P27" s="59"/>
      <c r="Q27" s="58"/>
      <c r="R27" s="58"/>
      <c r="S27" s="58"/>
      <c r="T27" s="58"/>
      <c r="U27" s="58">
        <f t="shared" si="3"/>
        <v>0</v>
      </c>
      <c r="V27" s="58">
        <f t="shared" si="4"/>
        <v>0</v>
      </c>
    </row>
    <row r="28" spans="1:22">
      <c r="A28" s="59">
        <v>20</v>
      </c>
      <c r="B28" s="59"/>
      <c r="C28" s="59"/>
      <c r="D28" s="59"/>
      <c r="E28" s="59"/>
      <c r="F28" s="59"/>
      <c r="G28" s="59"/>
      <c r="H28" s="59"/>
      <c r="I28" s="59"/>
      <c r="J28" s="59"/>
      <c r="K28" s="59">
        <f t="shared" si="6"/>
        <v>0</v>
      </c>
      <c r="L28" s="59"/>
      <c r="M28" s="59"/>
      <c r="N28" s="59">
        <f t="shared" si="5"/>
        <v>0</v>
      </c>
      <c r="O28" s="59">
        <f t="shared" si="2"/>
        <v>0</v>
      </c>
      <c r="P28" s="59"/>
      <c r="Q28" s="58"/>
      <c r="R28" s="58"/>
      <c r="S28" s="58"/>
      <c r="T28" s="58"/>
      <c r="U28" s="58">
        <f t="shared" si="3"/>
        <v>0</v>
      </c>
      <c r="V28" s="58">
        <f t="shared" si="4"/>
        <v>0</v>
      </c>
    </row>
    <row r="29" spans="1:22">
      <c r="A29" s="59">
        <v>21</v>
      </c>
      <c r="B29" s="59"/>
      <c r="C29" s="59"/>
      <c r="D29" s="59"/>
      <c r="E29" s="59"/>
      <c r="F29" s="59"/>
      <c r="G29" s="59"/>
      <c r="H29" s="59"/>
      <c r="I29" s="59"/>
      <c r="J29" s="59"/>
      <c r="K29" s="59">
        <f t="shared" si="6"/>
        <v>0</v>
      </c>
      <c r="L29" s="59"/>
      <c r="M29" s="59"/>
      <c r="N29" s="59">
        <f t="shared" si="5"/>
        <v>0</v>
      </c>
      <c r="O29" s="59">
        <f t="shared" si="2"/>
        <v>0</v>
      </c>
      <c r="P29" s="59"/>
      <c r="Q29" s="58"/>
      <c r="R29" s="58"/>
      <c r="S29" s="58"/>
      <c r="T29" s="58"/>
      <c r="U29" s="58">
        <f t="shared" si="3"/>
        <v>0</v>
      </c>
      <c r="V29" s="58">
        <f t="shared" si="4"/>
        <v>0</v>
      </c>
    </row>
    <row r="30" spans="1:22">
      <c r="A30" s="59">
        <v>22</v>
      </c>
      <c r="B30" s="59"/>
      <c r="C30" s="59"/>
      <c r="D30" s="59"/>
      <c r="E30" s="59"/>
      <c r="F30" s="59"/>
      <c r="G30" s="59"/>
      <c r="H30" s="59"/>
      <c r="I30" s="59"/>
      <c r="J30" s="59"/>
      <c r="K30" s="59">
        <f t="shared" si="6"/>
        <v>0</v>
      </c>
      <c r="L30" s="59"/>
      <c r="M30" s="59"/>
      <c r="N30" s="59">
        <f t="shared" si="5"/>
        <v>0</v>
      </c>
      <c r="O30" s="59">
        <f t="shared" si="2"/>
        <v>0</v>
      </c>
      <c r="P30" s="59"/>
      <c r="Q30" s="58"/>
      <c r="R30" s="58"/>
      <c r="S30" s="58"/>
      <c r="T30" s="58"/>
      <c r="U30" s="58">
        <f t="shared" si="3"/>
        <v>0</v>
      </c>
      <c r="V30" s="58">
        <f t="shared" si="4"/>
        <v>0</v>
      </c>
    </row>
    <row r="31" spans="1:22">
      <c r="A31" s="59">
        <v>23</v>
      </c>
      <c r="B31" s="59"/>
      <c r="C31" s="59"/>
      <c r="D31" s="59"/>
      <c r="E31" s="59"/>
      <c r="F31" s="59"/>
      <c r="G31" s="59"/>
      <c r="H31" s="59"/>
      <c r="I31" s="59"/>
      <c r="J31" s="59"/>
      <c r="K31" s="59">
        <f t="shared" si="6"/>
        <v>0</v>
      </c>
      <c r="L31" s="59"/>
      <c r="M31" s="59"/>
      <c r="N31" s="59">
        <f t="shared" si="5"/>
        <v>0</v>
      </c>
      <c r="O31" s="59">
        <f t="shared" si="2"/>
        <v>0</v>
      </c>
      <c r="P31" s="59"/>
      <c r="Q31" s="58"/>
      <c r="R31" s="58"/>
      <c r="S31" s="58"/>
      <c r="T31" s="58"/>
      <c r="U31" s="58">
        <f t="shared" si="3"/>
        <v>0</v>
      </c>
      <c r="V31" s="58">
        <f t="shared" si="4"/>
        <v>0</v>
      </c>
    </row>
    <row r="32" spans="1:22">
      <c r="A32" s="59">
        <v>24</v>
      </c>
      <c r="B32" s="59"/>
      <c r="C32" s="59"/>
      <c r="D32" s="59"/>
      <c r="E32" s="59"/>
      <c r="F32" s="59"/>
      <c r="G32" s="59"/>
      <c r="H32" s="59"/>
      <c r="I32" s="59"/>
      <c r="J32" s="59"/>
      <c r="K32" s="59">
        <f t="shared" si="6"/>
        <v>0</v>
      </c>
      <c r="L32" s="59"/>
      <c r="M32" s="59"/>
      <c r="N32" s="59">
        <f t="shared" si="5"/>
        <v>0</v>
      </c>
      <c r="O32" s="59">
        <f t="shared" si="2"/>
        <v>0</v>
      </c>
      <c r="P32" s="59"/>
      <c r="Q32" s="58"/>
      <c r="R32" s="58"/>
      <c r="S32" s="58"/>
      <c r="T32" s="58"/>
      <c r="U32" s="58">
        <f t="shared" si="3"/>
        <v>0</v>
      </c>
      <c r="V32" s="58">
        <f t="shared" si="4"/>
        <v>0</v>
      </c>
    </row>
    <row r="33" spans="1:22">
      <c r="A33" s="59">
        <v>25</v>
      </c>
      <c r="B33" s="59"/>
      <c r="C33" s="59"/>
      <c r="D33" s="59"/>
      <c r="E33" s="59"/>
      <c r="F33" s="59"/>
      <c r="G33" s="59"/>
      <c r="H33" s="59"/>
      <c r="I33" s="59"/>
      <c r="J33" s="59"/>
      <c r="K33" s="59">
        <f t="shared" si="6"/>
        <v>0</v>
      </c>
      <c r="L33" s="59"/>
      <c r="M33" s="59"/>
      <c r="N33" s="59">
        <f t="shared" si="5"/>
        <v>0</v>
      </c>
      <c r="O33" s="59">
        <f t="shared" si="2"/>
        <v>0</v>
      </c>
      <c r="P33" s="59"/>
      <c r="Q33" s="58"/>
      <c r="R33" s="58"/>
      <c r="S33" s="58"/>
      <c r="T33" s="58"/>
      <c r="U33" s="58">
        <f t="shared" si="3"/>
        <v>0</v>
      </c>
      <c r="V33" s="58">
        <f t="shared" si="4"/>
        <v>0</v>
      </c>
    </row>
    <row r="34" spans="1:22">
      <c r="A34" s="59">
        <v>26</v>
      </c>
      <c r="B34" s="59"/>
      <c r="C34" s="59"/>
      <c r="D34" s="59"/>
      <c r="E34" s="59"/>
      <c r="F34" s="59"/>
      <c r="G34" s="59"/>
      <c r="H34" s="59"/>
      <c r="I34" s="59"/>
      <c r="J34" s="59"/>
      <c r="K34" s="59">
        <f t="shared" si="6"/>
        <v>0</v>
      </c>
      <c r="L34" s="59"/>
      <c r="M34" s="59"/>
      <c r="N34" s="59">
        <f t="shared" si="5"/>
        <v>0</v>
      </c>
      <c r="O34" s="59">
        <f t="shared" si="2"/>
        <v>0</v>
      </c>
      <c r="P34" s="59"/>
      <c r="Q34" s="58"/>
      <c r="R34" s="58"/>
      <c r="S34" s="58"/>
      <c r="T34" s="58"/>
      <c r="U34" s="58">
        <f t="shared" si="3"/>
        <v>0</v>
      </c>
      <c r="V34" s="58">
        <f t="shared" si="4"/>
        <v>0</v>
      </c>
    </row>
    <row r="35" spans="1:22">
      <c r="A35" s="59">
        <v>27</v>
      </c>
      <c r="B35" s="59"/>
      <c r="C35" s="59"/>
      <c r="D35" s="59"/>
      <c r="E35" s="59"/>
      <c r="F35" s="59"/>
      <c r="G35" s="59"/>
      <c r="H35" s="59"/>
      <c r="I35" s="59"/>
      <c r="J35" s="59"/>
      <c r="K35" s="59">
        <f t="shared" si="6"/>
        <v>0</v>
      </c>
      <c r="L35" s="59"/>
      <c r="M35" s="59"/>
      <c r="N35" s="59">
        <f t="shared" si="5"/>
        <v>0</v>
      </c>
      <c r="O35" s="59">
        <f t="shared" si="2"/>
        <v>0</v>
      </c>
      <c r="P35" s="59"/>
      <c r="Q35" s="58"/>
      <c r="R35" s="58"/>
      <c r="S35" s="58"/>
      <c r="T35" s="58"/>
      <c r="U35" s="58">
        <f t="shared" si="3"/>
        <v>0</v>
      </c>
      <c r="V35" s="58">
        <f t="shared" si="4"/>
        <v>0</v>
      </c>
    </row>
    <row r="36" spans="1:22">
      <c r="A36" s="59">
        <v>28</v>
      </c>
      <c r="B36" s="59"/>
      <c r="C36" s="59"/>
      <c r="D36" s="59"/>
      <c r="E36" s="59"/>
      <c r="F36" s="59"/>
      <c r="G36" s="59"/>
      <c r="H36" s="59"/>
      <c r="I36" s="59"/>
      <c r="J36" s="59"/>
      <c r="K36" s="59">
        <f t="shared" si="6"/>
        <v>0</v>
      </c>
      <c r="L36" s="59"/>
      <c r="M36" s="59"/>
      <c r="N36" s="59">
        <f t="shared" si="5"/>
        <v>0</v>
      </c>
      <c r="O36" s="59">
        <f t="shared" si="2"/>
        <v>0</v>
      </c>
      <c r="P36" s="59"/>
      <c r="Q36" s="58"/>
      <c r="R36" s="58"/>
      <c r="S36" s="58"/>
      <c r="T36" s="58"/>
      <c r="U36" s="58">
        <f t="shared" si="3"/>
        <v>0</v>
      </c>
      <c r="V36" s="58">
        <f t="shared" si="4"/>
        <v>0</v>
      </c>
    </row>
    <row r="37" spans="1:22">
      <c r="A37" s="59">
        <v>29</v>
      </c>
      <c r="B37" s="59"/>
      <c r="C37" s="59"/>
      <c r="D37" s="59"/>
      <c r="E37" s="59"/>
      <c r="F37" s="59"/>
      <c r="G37" s="59"/>
      <c r="H37" s="59"/>
      <c r="I37" s="59"/>
      <c r="J37" s="59"/>
      <c r="K37" s="59">
        <f t="shared" si="6"/>
        <v>0</v>
      </c>
      <c r="L37" s="59"/>
      <c r="M37" s="59"/>
      <c r="N37" s="59">
        <f t="shared" si="5"/>
        <v>0</v>
      </c>
      <c r="O37" s="59">
        <f t="shared" si="2"/>
        <v>0</v>
      </c>
      <c r="P37" s="59"/>
      <c r="Q37" s="58"/>
      <c r="R37" s="58"/>
      <c r="S37" s="58"/>
      <c r="T37" s="58"/>
      <c r="U37" s="58">
        <f t="shared" si="3"/>
        <v>0</v>
      </c>
      <c r="V37" s="58">
        <f t="shared" si="4"/>
        <v>0</v>
      </c>
    </row>
    <row r="38" spans="1:22">
      <c r="A38" s="59">
        <v>30</v>
      </c>
      <c r="B38" s="59"/>
      <c r="C38" s="59"/>
      <c r="D38" s="59"/>
      <c r="E38" s="59"/>
      <c r="F38" s="59"/>
      <c r="G38" s="59"/>
      <c r="H38" s="59"/>
      <c r="I38" s="59"/>
      <c r="J38" s="59"/>
      <c r="K38" s="59">
        <f t="shared" si="6"/>
        <v>0</v>
      </c>
      <c r="L38" s="59"/>
      <c r="M38" s="59"/>
      <c r="N38" s="59">
        <f t="shared" si="5"/>
        <v>0</v>
      </c>
      <c r="O38" s="59">
        <f t="shared" si="2"/>
        <v>0</v>
      </c>
      <c r="P38" s="59"/>
      <c r="Q38" s="58"/>
      <c r="R38" s="58"/>
      <c r="S38" s="58"/>
      <c r="T38" s="58"/>
      <c r="U38" s="58">
        <f t="shared" si="3"/>
        <v>0</v>
      </c>
      <c r="V38" s="58">
        <f t="shared" si="4"/>
        <v>0</v>
      </c>
    </row>
    <row r="39" spans="1:22">
      <c r="A39" s="59">
        <v>31</v>
      </c>
      <c r="B39" s="59"/>
      <c r="C39" s="59"/>
      <c r="D39" s="59"/>
      <c r="E39" s="59"/>
      <c r="F39" s="59"/>
      <c r="G39" s="59"/>
      <c r="H39" s="59"/>
      <c r="I39" s="59"/>
      <c r="J39" s="59"/>
      <c r="K39" s="59">
        <f t="shared" si="6"/>
        <v>0</v>
      </c>
      <c r="L39" s="59"/>
      <c r="M39" s="59"/>
      <c r="N39" s="59">
        <f t="shared" si="5"/>
        <v>0</v>
      </c>
      <c r="O39" s="59">
        <f t="shared" si="2"/>
        <v>0</v>
      </c>
      <c r="P39" s="59"/>
      <c r="Q39" s="58"/>
      <c r="R39" s="58"/>
      <c r="S39" s="58"/>
      <c r="T39" s="58"/>
      <c r="U39" s="58">
        <f t="shared" si="3"/>
        <v>0</v>
      </c>
      <c r="V39" s="58">
        <f t="shared" si="4"/>
        <v>0</v>
      </c>
    </row>
    <row r="40" spans="1:22">
      <c r="A40" s="59">
        <v>32</v>
      </c>
      <c r="B40" s="59"/>
      <c r="C40" s="59"/>
      <c r="D40" s="59"/>
      <c r="E40" s="59"/>
      <c r="F40" s="59"/>
      <c r="G40" s="59"/>
      <c r="H40" s="59"/>
      <c r="I40" s="59"/>
      <c r="J40" s="59"/>
      <c r="K40" s="59">
        <f t="shared" si="6"/>
        <v>0</v>
      </c>
      <c r="L40" s="59"/>
      <c r="M40" s="59"/>
      <c r="N40" s="59">
        <f t="shared" si="5"/>
        <v>0</v>
      </c>
      <c r="O40" s="59">
        <f t="shared" si="2"/>
        <v>0</v>
      </c>
      <c r="P40" s="59"/>
      <c r="Q40" s="58"/>
      <c r="R40" s="58"/>
      <c r="S40" s="58"/>
      <c r="T40" s="58"/>
      <c r="U40" s="58">
        <f t="shared" si="3"/>
        <v>0</v>
      </c>
      <c r="V40" s="58">
        <f t="shared" si="4"/>
        <v>0</v>
      </c>
    </row>
    <row r="41" spans="1:22">
      <c r="A41" s="59">
        <v>33</v>
      </c>
      <c r="B41" s="59"/>
      <c r="C41" s="59"/>
      <c r="D41" s="59"/>
      <c r="E41" s="59"/>
      <c r="F41" s="59"/>
      <c r="G41" s="59"/>
      <c r="H41" s="59"/>
      <c r="I41" s="59"/>
      <c r="J41" s="59"/>
      <c r="K41" s="59">
        <f t="shared" si="6"/>
        <v>0</v>
      </c>
      <c r="L41" s="59"/>
      <c r="M41" s="59"/>
      <c r="N41" s="59">
        <f t="shared" si="5"/>
        <v>0</v>
      </c>
      <c r="O41" s="59">
        <f t="shared" ref="O41:O58" si="7">K41+N41</f>
        <v>0</v>
      </c>
      <c r="P41" s="59"/>
      <c r="Q41" s="58"/>
      <c r="R41" s="58"/>
      <c r="S41" s="58"/>
      <c r="T41" s="58"/>
      <c r="U41" s="58">
        <f t="shared" ref="U41:U58" si="8">0.75*(P41+Q41)/2*(S41+T41)/2</f>
        <v>0</v>
      </c>
      <c r="V41" s="58">
        <f t="shared" ref="V41:V58" si="9">0.82*R41*(S41+T41)/2</f>
        <v>0</v>
      </c>
    </row>
    <row r="42" spans="1:22">
      <c r="A42" s="59">
        <v>34</v>
      </c>
      <c r="B42" s="59"/>
      <c r="C42" s="59"/>
      <c r="D42" s="59"/>
      <c r="E42" s="59"/>
      <c r="F42" s="59"/>
      <c r="G42" s="59"/>
      <c r="H42" s="59"/>
      <c r="I42" s="59"/>
      <c r="J42" s="59"/>
      <c r="K42" s="59">
        <f t="shared" si="6"/>
        <v>0</v>
      </c>
      <c r="L42" s="59"/>
      <c r="M42" s="59"/>
      <c r="N42" s="59">
        <f t="shared" si="5"/>
        <v>0</v>
      </c>
      <c r="O42" s="59">
        <f t="shared" si="7"/>
        <v>0</v>
      </c>
      <c r="P42" s="59"/>
      <c r="Q42" s="58"/>
      <c r="R42" s="58"/>
      <c r="S42" s="58"/>
      <c r="T42" s="58"/>
      <c r="U42" s="58">
        <f t="shared" si="8"/>
        <v>0</v>
      </c>
      <c r="V42" s="58">
        <f t="shared" si="9"/>
        <v>0</v>
      </c>
    </row>
    <row r="43" spans="1:22">
      <c r="A43" s="59">
        <v>35</v>
      </c>
      <c r="B43" s="59"/>
      <c r="C43" s="59"/>
      <c r="D43" s="59"/>
      <c r="E43" s="59"/>
      <c r="F43" s="59"/>
      <c r="G43" s="59"/>
      <c r="H43" s="59"/>
      <c r="I43" s="59"/>
      <c r="J43" s="59"/>
      <c r="K43" s="59">
        <f t="shared" si="6"/>
        <v>0</v>
      </c>
      <c r="L43" s="59"/>
      <c r="M43" s="59"/>
      <c r="N43" s="59">
        <f t="shared" si="5"/>
        <v>0</v>
      </c>
      <c r="O43" s="59">
        <f t="shared" si="7"/>
        <v>0</v>
      </c>
      <c r="P43" s="59"/>
      <c r="Q43" s="58"/>
      <c r="R43" s="58"/>
      <c r="S43" s="58"/>
      <c r="T43" s="58"/>
      <c r="U43" s="58">
        <f t="shared" si="8"/>
        <v>0</v>
      </c>
      <c r="V43" s="58">
        <f t="shared" si="9"/>
        <v>0</v>
      </c>
    </row>
    <row r="44" spans="1:22">
      <c r="A44" s="59">
        <v>36</v>
      </c>
      <c r="B44" s="59"/>
      <c r="C44" s="59"/>
      <c r="D44" s="59"/>
      <c r="E44" s="59"/>
      <c r="F44" s="59"/>
      <c r="G44" s="59"/>
      <c r="H44" s="59"/>
      <c r="I44" s="59"/>
      <c r="J44" s="59"/>
      <c r="K44" s="59">
        <f t="shared" si="6"/>
        <v>0</v>
      </c>
      <c r="L44" s="59"/>
      <c r="M44" s="59"/>
      <c r="N44" s="59">
        <f t="shared" si="5"/>
        <v>0</v>
      </c>
      <c r="O44" s="59">
        <f t="shared" si="7"/>
        <v>0</v>
      </c>
      <c r="P44" s="59"/>
      <c r="Q44" s="58"/>
      <c r="R44" s="58"/>
      <c r="S44" s="58"/>
      <c r="T44" s="58"/>
      <c r="U44" s="58">
        <f t="shared" si="8"/>
        <v>0</v>
      </c>
      <c r="V44" s="58">
        <f t="shared" si="9"/>
        <v>0</v>
      </c>
    </row>
    <row r="45" spans="1:22">
      <c r="A45" s="59">
        <v>37</v>
      </c>
      <c r="B45" s="59"/>
      <c r="C45" s="59"/>
      <c r="D45" s="59"/>
      <c r="E45" s="59"/>
      <c r="F45" s="59"/>
      <c r="G45" s="59"/>
      <c r="H45" s="59"/>
      <c r="I45" s="59"/>
      <c r="J45" s="59"/>
      <c r="K45" s="59">
        <f t="shared" si="6"/>
        <v>0</v>
      </c>
      <c r="L45" s="59"/>
      <c r="M45" s="59"/>
      <c r="N45" s="59">
        <f t="shared" si="5"/>
        <v>0</v>
      </c>
      <c r="O45" s="59">
        <f t="shared" si="7"/>
        <v>0</v>
      </c>
      <c r="P45" s="59"/>
      <c r="Q45" s="58"/>
      <c r="R45" s="58"/>
      <c r="S45" s="58"/>
      <c r="T45" s="58"/>
      <c r="U45" s="58">
        <f t="shared" si="8"/>
        <v>0</v>
      </c>
      <c r="V45" s="58">
        <f t="shared" si="9"/>
        <v>0</v>
      </c>
    </row>
    <row r="46" spans="1:22">
      <c r="A46" s="59">
        <v>38</v>
      </c>
      <c r="B46" s="59"/>
      <c r="C46" s="59"/>
      <c r="D46" s="59"/>
      <c r="E46" s="59"/>
      <c r="F46" s="59"/>
      <c r="G46" s="59"/>
      <c r="H46" s="59"/>
      <c r="I46" s="59"/>
      <c r="J46" s="59"/>
      <c r="K46" s="59">
        <f t="shared" si="6"/>
        <v>0</v>
      </c>
      <c r="L46" s="59"/>
      <c r="M46" s="59"/>
      <c r="N46" s="59">
        <f t="shared" si="5"/>
        <v>0</v>
      </c>
      <c r="O46" s="59">
        <f t="shared" si="7"/>
        <v>0</v>
      </c>
      <c r="P46" s="59"/>
      <c r="Q46" s="58"/>
      <c r="R46" s="58"/>
      <c r="S46" s="58"/>
      <c r="T46" s="58"/>
      <c r="U46" s="58">
        <f t="shared" si="8"/>
        <v>0</v>
      </c>
      <c r="V46" s="58">
        <f t="shared" si="9"/>
        <v>0</v>
      </c>
    </row>
    <row r="47" spans="1:22">
      <c r="A47" s="59">
        <v>39</v>
      </c>
      <c r="B47" s="59"/>
      <c r="C47" s="59"/>
      <c r="D47" s="59"/>
      <c r="E47" s="59"/>
      <c r="F47" s="59"/>
      <c r="G47" s="59"/>
      <c r="H47" s="59"/>
      <c r="I47" s="59"/>
      <c r="J47" s="59"/>
      <c r="K47" s="59">
        <f t="shared" si="6"/>
        <v>0</v>
      </c>
      <c r="L47" s="59"/>
      <c r="M47" s="59"/>
      <c r="N47" s="59">
        <f t="shared" si="5"/>
        <v>0</v>
      </c>
      <c r="O47" s="59">
        <f t="shared" si="7"/>
        <v>0</v>
      </c>
      <c r="P47" s="59"/>
      <c r="Q47" s="58"/>
      <c r="R47" s="58"/>
      <c r="S47" s="58"/>
      <c r="T47" s="58"/>
      <c r="U47" s="58">
        <f t="shared" si="8"/>
        <v>0</v>
      </c>
      <c r="V47" s="58">
        <f t="shared" si="9"/>
        <v>0</v>
      </c>
    </row>
    <row r="48" spans="1:22">
      <c r="A48" s="59">
        <v>40</v>
      </c>
      <c r="B48" s="59"/>
      <c r="C48" s="59"/>
      <c r="D48" s="59"/>
      <c r="E48" s="59"/>
      <c r="F48" s="59"/>
      <c r="G48" s="59"/>
      <c r="H48" s="59"/>
      <c r="I48" s="59"/>
      <c r="J48" s="59"/>
      <c r="K48" s="59">
        <f t="shared" si="6"/>
        <v>0</v>
      </c>
      <c r="L48" s="59"/>
      <c r="M48" s="59"/>
      <c r="N48" s="59">
        <f t="shared" si="5"/>
        <v>0</v>
      </c>
      <c r="O48" s="59">
        <f t="shared" si="7"/>
        <v>0</v>
      </c>
      <c r="P48" s="59"/>
      <c r="Q48" s="58"/>
      <c r="R48" s="58"/>
      <c r="S48" s="58"/>
      <c r="T48" s="58"/>
      <c r="U48" s="58">
        <f t="shared" si="8"/>
        <v>0</v>
      </c>
      <c r="V48" s="58">
        <f t="shared" si="9"/>
        <v>0</v>
      </c>
    </row>
    <row r="49" spans="1:22">
      <c r="A49" s="59">
        <v>41</v>
      </c>
      <c r="B49" s="58"/>
      <c r="C49" s="58"/>
      <c r="D49" s="58"/>
      <c r="E49" s="58"/>
      <c r="F49" s="58"/>
      <c r="G49" s="58"/>
      <c r="H49" s="58"/>
      <c r="I49" s="58"/>
      <c r="J49" s="58"/>
      <c r="K49" s="58">
        <f t="shared" si="6"/>
        <v>0</v>
      </c>
      <c r="L49" s="58"/>
      <c r="M49" s="58"/>
      <c r="N49" s="58">
        <f t="shared" si="5"/>
        <v>0</v>
      </c>
      <c r="O49" s="58">
        <f t="shared" si="7"/>
        <v>0</v>
      </c>
      <c r="P49" s="58"/>
      <c r="Q49" s="58"/>
      <c r="R49" s="58"/>
      <c r="S49" s="58"/>
      <c r="T49" s="58"/>
      <c r="U49" s="58">
        <f t="shared" si="8"/>
        <v>0</v>
      </c>
      <c r="V49" s="58">
        <f t="shared" si="9"/>
        <v>0</v>
      </c>
    </row>
    <row r="50" spans="1:22">
      <c r="A50" s="59">
        <v>42</v>
      </c>
      <c r="B50" s="58"/>
      <c r="C50" s="58"/>
      <c r="D50" s="58"/>
      <c r="E50" s="58"/>
      <c r="F50" s="58"/>
      <c r="G50" s="58"/>
      <c r="H50" s="58"/>
      <c r="I50" s="58"/>
      <c r="J50" s="58"/>
      <c r="K50" s="58">
        <f t="shared" si="6"/>
        <v>0</v>
      </c>
      <c r="L50" s="58"/>
      <c r="M50" s="58"/>
      <c r="N50" s="58">
        <f t="shared" si="5"/>
        <v>0</v>
      </c>
      <c r="O50" s="58">
        <f t="shared" si="7"/>
        <v>0</v>
      </c>
      <c r="P50" s="58"/>
      <c r="Q50" s="58"/>
      <c r="R50" s="58"/>
      <c r="S50" s="58"/>
      <c r="T50" s="58"/>
      <c r="U50" s="58">
        <f t="shared" si="8"/>
        <v>0</v>
      </c>
      <c r="V50" s="58">
        <f t="shared" si="9"/>
        <v>0</v>
      </c>
    </row>
    <row r="51" spans="1:22">
      <c r="A51" s="59">
        <v>43</v>
      </c>
      <c r="B51" s="58"/>
      <c r="C51" s="58"/>
      <c r="D51" s="58"/>
      <c r="E51" s="58"/>
      <c r="F51" s="58"/>
      <c r="G51" s="58"/>
      <c r="H51" s="58"/>
      <c r="I51" s="58"/>
      <c r="J51" s="58"/>
      <c r="K51" s="58">
        <f t="shared" si="6"/>
        <v>0</v>
      </c>
      <c r="L51" s="58"/>
      <c r="M51" s="58"/>
      <c r="N51" s="58">
        <f t="shared" si="5"/>
        <v>0</v>
      </c>
      <c r="O51" s="58">
        <f t="shared" si="7"/>
        <v>0</v>
      </c>
      <c r="P51" s="58"/>
      <c r="Q51" s="58"/>
      <c r="R51" s="58"/>
      <c r="S51" s="58"/>
      <c r="T51" s="58"/>
      <c r="U51" s="58">
        <f t="shared" si="8"/>
        <v>0</v>
      </c>
      <c r="V51" s="58">
        <f t="shared" si="9"/>
        <v>0</v>
      </c>
    </row>
    <row r="52" spans="1:22">
      <c r="A52" s="59">
        <v>44</v>
      </c>
      <c r="B52" s="58"/>
      <c r="C52" s="58"/>
      <c r="D52" s="58"/>
      <c r="E52" s="58"/>
      <c r="F52" s="58"/>
      <c r="G52" s="58"/>
      <c r="H52" s="58"/>
      <c r="I52" s="58"/>
      <c r="J52" s="58"/>
      <c r="K52" s="58">
        <f t="shared" si="6"/>
        <v>0</v>
      </c>
      <c r="L52" s="58"/>
      <c r="M52" s="58"/>
      <c r="N52" s="58">
        <f t="shared" si="5"/>
        <v>0</v>
      </c>
      <c r="O52" s="58">
        <f t="shared" si="7"/>
        <v>0</v>
      </c>
      <c r="P52" s="58"/>
      <c r="Q52" s="58"/>
      <c r="R52" s="58"/>
      <c r="S52" s="58"/>
      <c r="T52" s="58"/>
      <c r="U52" s="58">
        <f t="shared" si="8"/>
        <v>0</v>
      </c>
      <c r="V52" s="58">
        <f t="shared" si="9"/>
        <v>0</v>
      </c>
    </row>
    <row r="53" spans="1:22">
      <c r="A53" s="59">
        <v>45</v>
      </c>
      <c r="B53" s="58"/>
      <c r="C53" s="58"/>
      <c r="D53" s="58"/>
      <c r="E53" s="58"/>
      <c r="F53" s="58"/>
      <c r="G53" s="58"/>
      <c r="H53" s="58"/>
      <c r="I53" s="58"/>
      <c r="J53" s="58"/>
      <c r="K53" s="58">
        <f t="shared" si="6"/>
        <v>0</v>
      </c>
      <c r="L53" s="58"/>
      <c r="M53" s="58"/>
      <c r="N53" s="58">
        <f t="shared" si="5"/>
        <v>0</v>
      </c>
      <c r="O53" s="58">
        <f t="shared" si="7"/>
        <v>0</v>
      </c>
      <c r="P53" s="58"/>
      <c r="Q53" s="58"/>
      <c r="R53" s="58"/>
      <c r="S53" s="58"/>
      <c r="T53" s="58"/>
      <c r="U53" s="58">
        <f t="shared" si="8"/>
        <v>0</v>
      </c>
      <c r="V53" s="58">
        <f t="shared" si="9"/>
        <v>0</v>
      </c>
    </row>
    <row r="54" spans="1:22">
      <c r="A54" s="59">
        <v>46</v>
      </c>
      <c r="B54" s="58"/>
      <c r="C54" s="58"/>
      <c r="D54" s="58"/>
      <c r="E54" s="58"/>
      <c r="F54" s="58"/>
      <c r="G54" s="58"/>
      <c r="H54" s="58"/>
      <c r="I54" s="58"/>
      <c r="J54" s="58"/>
      <c r="K54" s="58">
        <f t="shared" si="6"/>
        <v>0</v>
      </c>
      <c r="L54" s="58"/>
      <c r="M54" s="58"/>
      <c r="N54" s="58">
        <f t="shared" si="5"/>
        <v>0</v>
      </c>
      <c r="O54" s="58">
        <f t="shared" si="7"/>
        <v>0</v>
      </c>
      <c r="P54" s="58"/>
      <c r="Q54" s="58"/>
      <c r="R54" s="58"/>
      <c r="S54" s="58"/>
      <c r="T54" s="58"/>
      <c r="U54" s="58">
        <f t="shared" si="8"/>
        <v>0</v>
      </c>
      <c r="V54" s="58">
        <f t="shared" si="9"/>
        <v>0</v>
      </c>
    </row>
    <row r="55" spans="1:22">
      <c r="A55" s="59">
        <v>47</v>
      </c>
      <c r="B55" s="58"/>
      <c r="C55" s="58"/>
      <c r="D55" s="58"/>
      <c r="E55" s="58"/>
      <c r="F55" s="58"/>
      <c r="G55" s="58"/>
      <c r="H55" s="58"/>
      <c r="I55" s="58"/>
      <c r="J55" s="58"/>
      <c r="K55" s="58">
        <f t="shared" si="6"/>
        <v>0</v>
      </c>
      <c r="L55" s="58"/>
      <c r="M55" s="58"/>
      <c r="N55" s="58">
        <f t="shared" si="5"/>
        <v>0</v>
      </c>
      <c r="O55" s="58">
        <f t="shared" si="7"/>
        <v>0</v>
      </c>
      <c r="P55" s="58"/>
      <c r="Q55" s="58"/>
      <c r="R55" s="58"/>
      <c r="S55" s="58"/>
      <c r="T55" s="58"/>
      <c r="U55" s="58">
        <f t="shared" si="8"/>
        <v>0</v>
      </c>
      <c r="V55" s="58">
        <f t="shared" si="9"/>
        <v>0</v>
      </c>
    </row>
    <row r="56" spans="1:22">
      <c r="A56" s="59">
        <v>48</v>
      </c>
      <c r="B56" s="58"/>
      <c r="C56" s="58"/>
      <c r="D56" s="58"/>
      <c r="E56" s="58"/>
      <c r="F56" s="58"/>
      <c r="G56" s="58"/>
      <c r="H56" s="58"/>
      <c r="I56" s="58"/>
      <c r="J56" s="58"/>
      <c r="K56" s="58">
        <f t="shared" si="6"/>
        <v>0</v>
      </c>
      <c r="L56" s="58"/>
      <c r="M56" s="58"/>
      <c r="N56" s="58">
        <f t="shared" si="5"/>
        <v>0</v>
      </c>
      <c r="O56" s="58">
        <f t="shared" si="7"/>
        <v>0</v>
      </c>
      <c r="P56" s="58"/>
      <c r="Q56" s="58"/>
      <c r="R56" s="58"/>
      <c r="S56" s="58"/>
      <c r="T56" s="58"/>
      <c r="U56" s="58">
        <f t="shared" si="8"/>
        <v>0</v>
      </c>
      <c r="V56" s="58">
        <f t="shared" si="9"/>
        <v>0</v>
      </c>
    </row>
    <row r="57" spans="1:22">
      <c r="A57" s="59">
        <v>49</v>
      </c>
      <c r="B57" s="58"/>
      <c r="C57" s="58"/>
      <c r="D57" s="58"/>
      <c r="E57" s="58"/>
      <c r="F57" s="58"/>
      <c r="G57" s="58"/>
      <c r="H57" s="58"/>
      <c r="I57" s="58"/>
      <c r="J57" s="58"/>
      <c r="K57" s="58">
        <f t="shared" si="6"/>
        <v>0</v>
      </c>
      <c r="L57" s="58"/>
      <c r="M57" s="58"/>
      <c r="N57" s="58">
        <f t="shared" si="5"/>
        <v>0</v>
      </c>
      <c r="O57" s="58">
        <f t="shared" si="7"/>
        <v>0</v>
      </c>
      <c r="P57" s="58"/>
      <c r="Q57" s="58"/>
      <c r="R57" s="58"/>
      <c r="S57" s="58"/>
      <c r="T57" s="58"/>
      <c r="U57" s="58">
        <f t="shared" si="8"/>
        <v>0</v>
      </c>
      <c r="V57" s="58">
        <f t="shared" si="9"/>
        <v>0</v>
      </c>
    </row>
    <row r="58" spans="1:22">
      <c r="A58" s="59">
        <v>50</v>
      </c>
      <c r="B58" s="58"/>
      <c r="C58" s="58"/>
      <c r="D58" s="58"/>
      <c r="E58" s="58"/>
      <c r="F58" s="58"/>
      <c r="G58" s="58"/>
      <c r="H58" s="58"/>
      <c r="I58" s="58"/>
      <c r="J58" s="58"/>
      <c r="K58" s="58">
        <f t="shared" si="6"/>
        <v>0</v>
      </c>
      <c r="L58" s="58"/>
      <c r="M58" s="58"/>
      <c r="N58" s="58">
        <f t="shared" si="5"/>
        <v>0</v>
      </c>
      <c r="O58" s="58">
        <f t="shared" si="7"/>
        <v>0</v>
      </c>
      <c r="P58" s="58"/>
      <c r="Q58" s="58"/>
      <c r="R58" s="58"/>
      <c r="S58" s="58"/>
      <c r="T58" s="58"/>
      <c r="U58" s="58">
        <f t="shared" si="8"/>
        <v>0</v>
      </c>
      <c r="V58" s="58">
        <f t="shared" si="9"/>
        <v>0</v>
      </c>
    </row>
    <row r="60" spans="1:22">
      <c r="K60" s="121" t="s">
        <v>115</v>
      </c>
      <c r="L60" s="121"/>
      <c r="M60" s="121"/>
      <c r="N60" s="121"/>
      <c r="O60" s="121"/>
      <c r="P60" s="121"/>
      <c r="Q60" s="121"/>
      <c r="R60" s="121"/>
      <c r="S60" s="121"/>
    </row>
    <row r="64" spans="1:22" ht="18">
      <c r="C64" s="57"/>
    </row>
    <row r="65" spans="3:8" ht="18">
      <c r="C65" s="57"/>
    </row>
    <row r="66" spans="3:8" ht="18">
      <c r="C66" s="57"/>
    </row>
    <row r="67" spans="3:8">
      <c r="E67" s="56"/>
      <c r="F67" s="56"/>
      <c r="G67" s="56"/>
      <c r="H67" s="56"/>
    </row>
  </sheetData>
  <mergeCells count="11">
    <mergeCell ref="A1:V1"/>
    <mergeCell ref="A2:V2"/>
    <mergeCell ref="A3:V3"/>
    <mergeCell ref="A4:V4"/>
    <mergeCell ref="K60:S60"/>
    <mergeCell ref="A5:V5"/>
    <mergeCell ref="A7:A8"/>
    <mergeCell ref="B7:B8"/>
    <mergeCell ref="D7:K7"/>
    <mergeCell ref="L7:N7"/>
    <mergeCell ref="P7:V7"/>
  </mergeCells>
  <phoneticPr fontId="18" type="noConversion"/>
  <pageMargins left="0" right="0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7</vt:i4>
      </vt:variant>
    </vt:vector>
  </HeadingPairs>
  <TitlesOfParts>
    <vt:vector size="17" baseType="lpstr">
      <vt:lpstr>LISTA STARTOWA</vt:lpstr>
      <vt:lpstr>T1</vt:lpstr>
      <vt:lpstr>T2</vt:lpstr>
      <vt:lpstr>T3</vt:lpstr>
      <vt:lpstr>Sport</vt:lpstr>
      <vt:lpstr>omega</vt:lpstr>
      <vt:lpstr>Laser</vt:lpstr>
      <vt:lpstr>nowa formuła</vt:lpstr>
      <vt:lpstr>pomiar żagla NOWY</vt:lpstr>
      <vt:lpstr>formuła pom.</vt:lpstr>
      <vt:lpstr>Laser!Obszar_wydruku</vt:lpstr>
      <vt:lpstr>'LISTA STARTOWA'!Obszar_wydruku</vt:lpstr>
      <vt:lpstr>omega!Obszar_wydruku</vt:lpstr>
      <vt:lpstr>Sport!Obszar_wydruku</vt:lpstr>
      <vt:lpstr>'T1'!Obszar_wydruku</vt:lpstr>
      <vt:lpstr>'T2'!Obszar_wydruku</vt:lpstr>
      <vt:lpstr>'T3'!Obszar_wydruku</vt:lpstr>
    </vt:vector>
  </TitlesOfParts>
  <Company>non name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Godlewska Teresa</dc:creator>
  <cp:lastModifiedBy>Wojtek</cp:lastModifiedBy>
  <cp:lastPrinted>2016-08-20T14:57:20Z</cp:lastPrinted>
  <dcterms:created xsi:type="dcterms:W3CDTF">2001-07-21T05:35:38Z</dcterms:created>
  <dcterms:modified xsi:type="dcterms:W3CDTF">2016-08-24T22:41:40Z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